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720" tabRatio="500"/>
  </bookViews>
  <sheets>
    <sheet name="Car Wash" sheetId="1" r:id="rId1"/>
    <sheet name="Conference" sheetId="2" r:id="rId2"/>
    <sheet name="Cricket Carnival" sheetId="4" r:id="rId3"/>
    <sheet name="Cash" sheetId="6" r:id="rId4"/>
  </sheets>
  <definedNames>
    <definedName name="_xlnm.Print_Titles" localSheetId="0">'Car Wash'!$50:$50</definedName>
    <definedName name="_xlnm.Print_Titles" localSheetId="1">Conference!#REF!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4" l="1"/>
  <c r="C8" i="6"/>
  <c r="C7" i="6"/>
  <c r="B11" i="4"/>
  <c r="D111" i="4"/>
  <c r="B24" i="4" l="1"/>
  <c r="B22" i="4"/>
  <c r="C5" i="6"/>
  <c r="B7" i="6"/>
  <c r="B6" i="6"/>
  <c r="B123" i="4"/>
  <c r="B89" i="4"/>
  <c r="C89" i="4"/>
  <c r="D69" i="4"/>
  <c r="B145" i="4"/>
  <c r="D134" i="4"/>
  <c r="D133" i="4"/>
  <c r="D132" i="4"/>
  <c r="D131" i="4"/>
  <c r="D130" i="4"/>
  <c r="D129" i="4"/>
  <c r="C113" i="4"/>
  <c r="B113" i="4"/>
  <c r="C109" i="4"/>
  <c r="B109" i="4"/>
  <c r="B115" i="4" s="1"/>
  <c r="D78" i="4"/>
  <c r="D77" i="4"/>
  <c r="D76" i="4"/>
  <c r="D107" i="4"/>
  <c r="D71" i="4"/>
  <c r="D72" i="4"/>
  <c r="D106" i="4"/>
  <c r="D105" i="4"/>
  <c r="C96" i="4"/>
  <c r="B96" i="4"/>
  <c r="D91" i="4"/>
  <c r="D85" i="4"/>
  <c r="D84" i="4"/>
  <c r="D83" i="4"/>
  <c r="D82" i="4"/>
  <c r="D81" i="4"/>
  <c r="D80" i="4"/>
  <c r="D79" i="4"/>
  <c r="D75" i="4"/>
  <c r="D74" i="4"/>
  <c r="D73" i="4"/>
  <c r="D70" i="4"/>
  <c r="C60" i="4"/>
  <c r="B60" i="4"/>
  <c r="D58" i="4"/>
  <c r="D57" i="4"/>
  <c r="D56" i="4"/>
  <c r="C54" i="4"/>
  <c r="B54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C6" i="6" l="1"/>
  <c r="B15" i="4"/>
  <c r="C16" i="4" s="1"/>
  <c r="C17" i="4" s="1"/>
  <c r="B10" i="4"/>
  <c r="C24" i="4"/>
  <c r="C26" i="4" s="1"/>
  <c r="D89" i="4"/>
  <c r="C62" i="4"/>
  <c r="C6" i="4" s="1"/>
  <c r="B98" i="4"/>
  <c r="C115" i="4"/>
  <c r="D115" i="4" s="1"/>
  <c r="B62" i="4"/>
  <c r="D54" i="4"/>
  <c r="C98" i="4"/>
  <c r="D98" i="4" s="1"/>
  <c r="D96" i="4"/>
  <c r="D136" i="4"/>
  <c r="D60" i="4"/>
  <c r="B9" i="4"/>
  <c r="D62" i="4" l="1"/>
  <c r="C11" i="4"/>
  <c r="C12" i="4" s="1"/>
  <c r="C19" i="4" l="1"/>
  <c r="B20" i="2" l="1"/>
  <c r="B25" i="2" s="1"/>
  <c r="B40" i="1"/>
  <c r="B9" i="2"/>
  <c r="B24" i="2" s="1"/>
  <c r="B26" i="2" l="1"/>
  <c r="B45" i="1"/>
  <c r="B12" i="1"/>
  <c r="B44" i="1" s="1"/>
  <c r="R62" i="1"/>
  <c r="R63" i="1" s="1"/>
  <c r="R65" i="1" s="1"/>
  <c r="R70" i="1"/>
  <c r="E75" i="1"/>
  <c r="F61" i="1"/>
  <c r="F65" i="1"/>
  <c r="F66" i="1"/>
  <c r="F68" i="1"/>
  <c r="F69" i="1"/>
  <c r="F71" i="1"/>
  <c r="F72" i="1"/>
  <c r="D51" i="1"/>
  <c r="F51" i="1" s="1"/>
  <c r="D52" i="1"/>
  <c r="F52" i="1" s="1"/>
  <c r="D53" i="1"/>
  <c r="F53" i="1" s="1"/>
  <c r="D54" i="1"/>
  <c r="F54" i="1" s="1"/>
  <c r="D55" i="1"/>
  <c r="F55" i="1" s="1"/>
  <c r="D56" i="1"/>
  <c r="F56" i="1" s="1"/>
  <c r="D57" i="1"/>
  <c r="F57" i="1" s="1"/>
  <c r="D58" i="1"/>
  <c r="F58" i="1" s="1"/>
  <c r="D59" i="1"/>
  <c r="F59" i="1" s="1"/>
  <c r="D60" i="1"/>
  <c r="F60" i="1" s="1"/>
  <c r="D62" i="1"/>
  <c r="F62" i="1" s="1"/>
  <c r="D63" i="1"/>
  <c r="F63" i="1" s="1"/>
  <c r="D64" i="1"/>
  <c r="F64" i="1" s="1"/>
  <c r="F67" i="1"/>
  <c r="D70" i="1"/>
  <c r="F70" i="1" s="1"/>
  <c r="D73" i="1"/>
  <c r="F73" i="1" s="1"/>
  <c r="D74" i="1"/>
  <c r="F74" i="1" s="1"/>
  <c r="B46" i="1" l="1"/>
  <c r="F75" i="1"/>
  <c r="D75" i="1"/>
</calcChain>
</file>

<file path=xl/sharedStrings.xml><?xml version="1.0" encoding="utf-8"?>
<sst xmlns="http://schemas.openxmlformats.org/spreadsheetml/2006/main" count="210" uniqueCount="145">
  <si>
    <t>Business</t>
  </si>
  <si>
    <t>Purpose</t>
  </si>
  <si>
    <t>Receipt Required</t>
  </si>
  <si>
    <t>Yes</t>
  </si>
  <si>
    <t>Description</t>
  </si>
  <si>
    <t>Units</t>
  </si>
  <si>
    <t>Total</t>
  </si>
  <si>
    <t>Unit Price (Rs.)</t>
  </si>
  <si>
    <t>Actual Total  (Rs.)</t>
  </si>
  <si>
    <t>Budgeted Amount  (Rs.)</t>
  </si>
  <si>
    <t>Liquid</t>
  </si>
  <si>
    <t>Varience (Rs.)</t>
  </si>
  <si>
    <t>Sponge</t>
  </si>
  <si>
    <t>Water Guns</t>
  </si>
  <si>
    <t>Buckets</t>
  </si>
  <si>
    <t>Tap Union</t>
  </si>
  <si>
    <t>Servietts</t>
  </si>
  <si>
    <t>Cups</t>
  </si>
  <si>
    <t>Flags</t>
  </si>
  <si>
    <t>High Preasure Machine (Rent)</t>
  </si>
  <si>
    <t>Ticket Books</t>
  </si>
  <si>
    <t>Printouts</t>
  </si>
  <si>
    <t>Water Bowsers</t>
  </si>
  <si>
    <t>Water hoses</t>
  </si>
  <si>
    <t>Sound System</t>
  </si>
  <si>
    <t>Food</t>
  </si>
  <si>
    <t>Soft Drinks</t>
  </si>
  <si>
    <t>Visitors Refreshment</t>
  </si>
  <si>
    <t>Photography</t>
  </si>
  <si>
    <t>Water Buckets</t>
  </si>
  <si>
    <t>Banners</t>
  </si>
  <si>
    <t>Payments to private Road</t>
  </si>
  <si>
    <t>Travelling</t>
  </si>
  <si>
    <t>Sales of Tickets for Cars washed</t>
  </si>
  <si>
    <t>Sales of fund raising tickets</t>
  </si>
  <si>
    <t>Sponsorship from JMC</t>
  </si>
  <si>
    <t>Sales of T-shirts</t>
  </si>
  <si>
    <t>Amount (Rs.)</t>
  </si>
  <si>
    <t>INCOME</t>
  </si>
  <si>
    <t>Expenses</t>
  </si>
  <si>
    <t>Profit and Loss</t>
  </si>
  <si>
    <t>Income</t>
  </si>
  <si>
    <t>Expense</t>
  </si>
  <si>
    <t>Profit</t>
  </si>
  <si>
    <t>Financial Report - CAR WASH 2019</t>
  </si>
  <si>
    <t>Expenses Extract</t>
  </si>
  <si>
    <t>Sales of Tickets (Rs.500 x 160 Tickets</t>
  </si>
  <si>
    <t>Ticket Books Printing</t>
  </si>
  <si>
    <t>Professors Award</t>
  </si>
  <si>
    <t>Ticket Books Money lended to CMA</t>
  </si>
  <si>
    <t>Water Bottles</t>
  </si>
  <si>
    <t>Transport &amp; Food expenses</t>
  </si>
  <si>
    <t>Financial Report - CONFERENCE 2019</t>
  </si>
  <si>
    <t>CMA CRICKET CARNIVAL 2019 CASH FLOW</t>
  </si>
  <si>
    <t>FINANCIAL REPORT SUMMARY</t>
  </si>
  <si>
    <t>Income from Sponsors</t>
  </si>
  <si>
    <t>Future Income from Sponsors</t>
  </si>
  <si>
    <t>Other Receivable</t>
  </si>
  <si>
    <t>Profit/ (Loss)</t>
  </si>
  <si>
    <t>Assets</t>
  </si>
  <si>
    <t>Cash In hand</t>
  </si>
  <si>
    <t>Equity</t>
  </si>
  <si>
    <t>Profit/Loss</t>
  </si>
  <si>
    <t>Liabilities</t>
  </si>
  <si>
    <t>CSG Students - Ground Booking Advance Payment</t>
  </si>
  <si>
    <t>EXPENSES / CASH OUT-FLOW</t>
  </si>
  <si>
    <t>Budgeted</t>
  </si>
  <si>
    <t>Actual</t>
  </si>
  <si>
    <t>Variance</t>
  </si>
  <si>
    <t>Ground</t>
  </si>
  <si>
    <t>Lunch</t>
  </si>
  <si>
    <t>Cash prize</t>
  </si>
  <si>
    <t>Snacks</t>
  </si>
  <si>
    <t>Backdrop</t>
  </si>
  <si>
    <t>Banners (Including banner Polls/labour/transport)</t>
  </si>
  <si>
    <t>Umpires</t>
  </si>
  <si>
    <t>DJ</t>
  </si>
  <si>
    <t>Bumpers</t>
  </si>
  <si>
    <t>Tents (9)</t>
  </si>
  <si>
    <t>Accessories (Chairs, Umbrella tent, Oil Lamp, Party pop)</t>
  </si>
  <si>
    <t>Scorers</t>
  </si>
  <si>
    <t>Trophies</t>
  </si>
  <si>
    <t>Chief Guest</t>
  </si>
  <si>
    <t>Tennis Balls</t>
  </si>
  <si>
    <t>Tips, Security Guard/Cleaners</t>
  </si>
  <si>
    <t>Transport expenses of CSG (match day)</t>
  </si>
  <si>
    <t>Caps</t>
  </si>
  <si>
    <t>T-shirts</t>
  </si>
  <si>
    <t>Trophies (Champs/Runnerup)</t>
  </si>
  <si>
    <t>Wrist Band</t>
  </si>
  <si>
    <t>TOTAL COST</t>
  </si>
  <si>
    <t>INCOME / CASH IN-FLOW</t>
  </si>
  <si>
    <t>CDB</t>
  </si>
  <si>
    <t>SJMS</t>
  </si>
  <si>
    <t>EXPack</t>
  </si>
  <si>
    <t>Union International</t>
  </si>
  <si>
    <t>Nashua</t>
  </si>
  <si>
    <t>lakehouse</t>
  </si>
  <si>
    <t>Rajeendra</t>
  </si>
  <si>
    <t>Horana plantation</t>
  </si>
  <si>
    <t>PickMe</t>
  </si>
  <si>
    <t>CMA Sponsor for Caps</t>
  </si>
  <si>
    <t>Income From Sponsors</t>
  </si>
  <si>
    <t>Teams</t>
  </si>
  <si>
    <t>TOTAL INCOME IN HAND</t>
  </si>
  <si>
    <t>FUTURE POSSIBLE INCOME / CASH IN-FLOW</t>
  </si>
  <si>
    <t>NDB</t>
  </si>
  <si>
    <t>People's bank</t>
  </si>
  <si>
    <t>TRW/OTR</t>
  </si>
  <si>
    <t>NSB</t>
  </si>
  <si>
    <t>JMC</t>
  </si>
  <si>
    <t>SLT Muve</t>
  </si>
  <si>
    <t>Lanka Hospitals</t>
  </si>
  <si>
    <t>Astron</t>
  </si>
  <si>
    <t>Hero</t>
  </si>
  <si>
    <t>Amana Bank</t>
  </si>
  <si>
    <t>Bright International Education</t>
  </si>
  <si>
    <t>Non Financial Benefits Received</t>
  </si>
  <si>
    <t>Total Value</t>
  </si>
  <si>
    <t>Red Bull Drink Cans</t>
  </si>
  <si>
    <t>Mobitel Gifts (Mobile Routers)</t>
  </si>
  <si>
    <t>Maliban Biscuit packets (13g)</t>
  </si>
  <si>
    <t>Knuckles - Water bottles (1l)</t>
  </si>
  <si>
    <t>SLT Muve - Water Bottles (500ml)</t>
  </si>
  <si>
    <t>Union Assurance (Free Lunch coupons at Cinnamon Grand)</t>
  </si>
  <si>
    <t>Lanka hospitals (Free medical checkups)</t>
  </si>
  <si>
    <t>N/A</t>
  </si>
  <si>
    <t>Investments for CMA</t>
  </si>
  <si>
    <t>CMA Caps</t>
  </si>
  <si>
    <t>CMA Re- Usable Banners</t>
  </si>
  <si>
    <t>SUN FM media Coverage</t>
  </si>
  <si>
    <t>Y FM Media Coverage</t>
  </si>
  <si>
    <t>Gajendra</t>
  </si>
  <si>
    <t>COMPREHENSIVE FINANCIAL REPORT</t>
  </si>
  <si>
    <t>CSG BANK ACCOUNT</t>
  </si>
  <si>
    <t>Openning Balance</t>
  </si>
  <si>
    <t>Car Wash Profit</t>
  </si>
  <si>
    <t>Conference Profit</t>
  </si>
  <si>
    <t>Closing Balance</t>
  </si>
  <si>
    <t>Balance</t>
  </si>
  <si>
    <t>Ground Refundable deposit</t>
  </si>
  <si>
    <t>Previous Nett off - CSG Conference</t>
  </si>
  <si>
    <t>CMA Institute</t>
  </si>
  <si>
    <t>Borrowings</t>
  </si>
  <si>
    <t>Other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</si>
</sst>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8" x14ac:knownFonts="1">
    <font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  <font>
      <sz val="12"/>
      <color indexed="8"/>
      <name val="Calibri"/>
      <family val="2"/>
    </font>
    <font>
      <sz val="18"/>
      <name val="Calibri"/>
      <family val="2"/>
      <scheme val="minor"/>
    </font>
    <font>
      <u/>
      <sz val="18"/>
      <color indexed="3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20"/>
      <color indexed="8"/>
      <name val="Calibri"/>
      <family val="2"/>
    </font>
    <font>
      <b/>
      <i/>
      <sz val="2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name val="Calibri"/>
      <family val="2"/>
      <scheme val="minor"/>
    </font>
    <font>
      <b/>
      <i/>
      <sz val="2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>
      <alignment horizontal="center" vertical="center"/>
    </xf>
    <xf numFmtId="44" fontId="1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9" fillId="6" borderId="4" applyNumberFormat="0" applyAlignment="0" applyProtection="0"/>
    <xf numFmtId="0" fontId="10" fillId="6" borderId="3" applyNumberFormat="0" applyAlignment="0" applyProtection="0"/>
    <xf numFmtId="0" fontId="11" fillId="0" borderId="5" applyNumberFormat="0" applyFill="0" applyAlignment="0" applyProtection="0"/>
    <xf numFmtId="0" fontId="12" fillId="7" borderId="6" applyNumberFormat="0" applyAlignment="0" applyProtection="0"/>
    <xf numFmtId="0" fontId="13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20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ill="0" applyBorder="0" applyAlignment="0" applyProtection="0"/>
    <xf numFmtId="43" fontId="23" fillId="0" borderId="0" applyFont="0" applyFill="0" applyBorder="0" applyAlignment="0" applyProtection="0"/>
  </cellStyleXfs>
  <cellXfs count="120">
    <xf numFmtId="0" fontId="0" fillId="0" borderId="0" xfId="0">
      <alignment horizontal="center" vertical="center"/>
    </xf>
    <xf numFmtId="0" fontId="17" fillId="0" borderId="0" xfId="0" applyFont="1">
      <alignment horizontal="center" vertical="center"/>
    </xf>
    <xf numFmtId="0" fontId="18" fillId="0" borderId="9" xfId="0" applyFont="1" applyBorder="1" applyAlignment="1">
      <alignment horizontal="center"/>
    </xf>
    <xf numFmtId="0" fontId="17" fillId="0" borderId="9" xfId="0" applyFont="1" applyBorder="1">
      <alignment horizontal="center" vertical="center"/>
    </xf>
    <xf numFmtId="0" fontId="16" fillId="33" borderId="9" xfId="0" applyFont="1" applyFill="1" applyBorder="1">
      <alignment horizontal="center" vertical="center"/>
    </xf>
    <xf numFmtId="43" fontId="0" fillId="0" borderId="0" xfId="44" applyFont="1" applyAlignment="1">
      <alignment horizontal="center" vertical="center"/>
    </xf>
    <xf numFmtId="43" fontId="16" fillId="0" borderId="0" xfId="44" applyFont="1" applyAlignment="1">
      <alignment horizontal="center" vertical="center"/>
    </xf>
    <xf numFmtId="43" fontId="17" fillId="0" borderId="0" xfId="44" applyFont="1" applyAlignment="1">
      <alignment horizontal="center" vertical="center"/>
    </xf>
    <xf numFmtId="43" fontId="0" fillId="0" borderId="9" xfId="44" applyNumberFormat="1" applyFont="1" applyBorder="1" applyAlignment="1">
      <alignment horizontal="center" vertical="center"/>
    </xf>
    <xf numFmtId="0" fontId="16" fillId="0" borderId="0" xfId="44" applyNumberFormat="1" applyFont="1" applyAlignment="1">
      <alignment vertical="center"/>
    </xf>
    <xf numFmtId="0" fontId="17" fillId="0" borderId="0" xfId="44" applyNumberFormat="1" applyFont="1" applyAlignment="1">
      <alignment vertical="center"/>
    </xf>
    <xf numFmtId="0" fontId="0" fillId="0" borderId="0" xfId="44" applyNumberFormat="1" applyFont="1" applyAlignment="1">
      <alignment vertical="center"/>
    </xf>
    <xf numFmtId="0" fontId="0" fillId="35" borderId="0" xfId="44" applyNumberFormat="1" applyFont="1" applyFill="1" applyAlignment="1">
      <alignment vertical="center"/>
    </xf>
    <xf numFmtId="43" fontId="0" fillId="35" borderId="0" xfId="44" applyFont="1" applyFill="1" applyAlignment="1">
      <alignment horizontal="center" vertical="center"/>
    </xf>
    <xf numFmtId="0" fontId="0" fillId="35" borderId="0" xfId="0" applyFill="1">
      <alignment horizontal="center" vertical="center"/>
    </xf>
    <xf numFmtId="43" fontId="0" fillId="35" borderId="9" xfId="44" applyNumberFormat="1" applyFont="1" applyFill="1" applyBorder="1" applyAlignment="1">
      <alignment horizontal="center" vertical="center"/>
    </xf>
    <xf numFmtId="0" fontId="16" fillId="0" borderId="0" xfId="0" applyNumberFormat="1" applyFont="1" applyAlignment="1">
      <alignment horizontal="left" vertical="center"/>
    </xf>
    <xf numFmtId="0" fontId="17" fillId="0" borderId="0" xfId="0" applyNumberFormat="1" applyFont="1" applyAlignment="1">
      <alignment horizontal="left" vertical="center"/>
    </xf>
    <xf numFmtId="0" fontId="0" fillId="35" borderId="0" xfId="1" applyNumberFormat="1" applyFont="1" applyFill="1" applyAlignment="1">
      <alignment horizontal="left" vertical="center"/>
    </xf>
    <xf numFmtId="0" fontId="0" fillId="0" borderId="0" xfId="1" applyNumberFormat="1" applyFon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35" borderId="9" xfId="1" applyNumberFormat="1" applyFont="1" applyFill="1" applyBorder="1" applyAlignment="1">
      <alignment horizontal="left" vertical="center"/>
    </xf>
    <xf numFmtId="0" fontId="0" fillId="0" borderId="9" xfId="1" applyNumberFormat="1" applyFont="1" applyBorder="1" applyAlignment="1">
      <alignment horizontal="left" vertical="center"/>
    </xf>
    <xf numFmtId="0" fontId="25" fillId="34" borderId="0" xfId="0" applyNumberFormat="1" applyFont="1" applyFill="1" applyAlignment="1">
      <alignment horizontal="left" vertical="center" wrapText="1"/>
    </xf>
    <xf numFmtId="0" fontId="25" fillId="34" borderId="0" xfId="44" applyNumberFormat="1" applyFont="1" applyFill="1" applyAlignment="1">
      <alignment vertical="center" wrapText="1"/>
    </xf>
    <xf numFmtId="43" fontId="25" fillId="34" borderId="0" xfId="44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34" borderId="9" xfId="0" applyNumberFormat="1" applyFont="1" applyFill="1" applyBorder="1" applyAlignment="1">
      <alignment horizontal="left" vertical="center" wrapText="1"/>
    </xf>
    <xf numFmtId="43" fontId="25" fillId="34" borderId="9" xfId="44" applyFont="1" applyFill="1" applyBorder="1" applyAlignment="1">
      <alignment horizontal="center" vertical="center" wrapText="1"/>
    </xf>
    <xf numFmtId="0" fontId="17" fillId="0" borderId="9" xfId="0" applyNumberFormat="1" applyFont="1" applyBorder="1" applyAlignment="1">
      <alignment horizontal="left" vertical="center"/>
    </xf>
    <xf numFmtId="43" fontId="17" fillId="0" borderId="9" xfId="44" applyFont="1" applyBorder="1" applyAlignment="1">
      <alignment horizontal="center" vertical="center"/>
    </xf>
    <xf numFmtId="43" fontId="26" fillId="0" borderId="9" xfId="44" applyFont="1" applyBorder="1" applyAlignment="1">
      <alignment horizontal="center" vertical="center"/>
    </xf>
    <xf numFmtId="0" fontId="0" fillId="35" borderId="0" xfId="0" applyNumberFormat="1" applyFont="1" applyFill="1" applyAlignment="1">
      <alignment horizontal="left" vertical="center"/>
    </xf>
    <xf numFmtId="0" fontId="0" fillId="35" borderId="0" xfId="0" applyNumberFormat="1" applyFont="1" applyFill="1" applyAlignment="1">
      <alignment vertical="center"/>
    </xf>
    <xf numFmtId="43" fontId="0" fillId="35" borderId="0" xfId="0" applyNumberFormat="1" applyFont="1" applyFill="1" applyAlignment="1">
      <alignment horizontal="center" vertical="center"/>
    </xf>
    <xf numFmtId="0" fontId="24" fillId="35" borderId="10" xfId="0" applyNumberFormat="1" applyFont="1" applyFill="1" applyBorder="1" applyAlignment="1">
      <alignment horizontal="left" vertical="center"/>
    </xf>
    <xf numFmtId="43" fontId="27" fillId="35" borderId="0" xfId="0" applyNumberFormat="1" applyFont="1" applyFill="1" applyAlignment="1">
      <alignment horizontal="center" vertical="center"/>
    </xf>
    <xf numFmtId="43" fontId="28" fillId="35" borderId="10" xfId="0" applyNumberFormat="1" applyFont="1" applyFill="1" applyBorder="1" applyAlignment="1">
      <alignment horizontal="center" vertical="center"/>
    </xf>
    <xf numFmtId="0" fontId="29" fillId="0" borderId="0" xfId="0" applyFont="1">
      <alignment horizontal="center" vertical="center"/>
    </xf>
    <xf numFmtId="0" fontId="30" fillId="0" borderId="0" xfId="0" applyFont="1">
      <alignment horizontal="center" vertical="center"/>
    </xf>
    <xf numFmtId="0" fontId="17" fillId="0" borderId="11" xfId="0" applyNumberFormat="1" applyFont="1" applyBorder="1" applyAlignment="1">
      <alignment horizontal="left" vertical="center"/>
    </xf>
    <xf numFmtId="0" fontId="26" fillId="0" borderId="9" xfId="0" applyNumberFormat="1" applyFont="1" applyBorder="1" applyAlignment="1">
      <alignment horizontal="left" vertical="center"/>
    </xf>
    <xf numFmtId="43" fontId="31" fillId="35" borderId="9" xfId="0" applyNumberFormat="1" applyFont="1" applyFill="1" applyBorder="1" applyAlignment="1">
      <alignment horizontal="center" vertical="center"/>
    </xf>
    <xf numFmtId="164" fontId="0" fillId="35" borderId="28" xfId="44" applyNumberFormat="1" applyFont="1" applyFill="1" applyBorder="1"/>
    <xf numFmtId="164" fontId="0" fillId="35" borderId="16" xfId="44" applyNumberFormat="1" applyFont="1" applyFill="1" applyBorder="1"/>
    <xf numFmtId="164" fontId="0" fillId="35" borderId="16" xfId="44" applyNumberFormat="1" applyFont="1" applyFill="1" applyBorder="1" applyAlignment="1">
      <alignment horizontal="center"/>
    </xf>
    <xf numFmtId="43" fontId="0" fillId="35" borderId="31" xfId="44" applyFont="1" applyFill="1" applyBorder="1"/>
    <xf numFmtId="43" fontId="0" fillId="35" borderId="16" xfId="44" applyFont="1" applyFill="1" applyBorder="1"/>
    <xf numFmtId="43" fontId="0" fillId="35" borderId="0" xfId="44" applyFont="1" applyFill="1" applyBorder="1"/>
    <xf numFmtId="164" fontId="0" fillId="35" borderId="11" xfId="44" applyNumberFormat="1" applyFont="1" applyFill="1" applyBorder="1"/>
    <xf numFmtId="43" fontId="0" fillId="35" borderId="32" xfId="44" applyFont="1" applyFill="1" applyBorder="1"/>
    <xf numFmtId="43" fontId="0" fillId="35" borderId="11" xfId="44" applyFont="1" applyFill="1" applyBorder="1" applyAlignment="1">
      <alignment horizontal="right"/>
    </xf>
    <xf numFmtId="164" fontId="0" fillId="35" borderId="0" xfId="44" applyNumberFormat="1" applyFont="1" applyFill="1"/>
    <xf numFmtId="43" fontId="0" fillId="35" borderId="0" xfId="44" applyFont="1" applyFill="1"/>
    <xf numFmtId="43" fontId="0" fillId="35" borderId="16" xfId="44" applyFont="1" applyFill="1" applyBorder="1" applyAlignment="1">
      <alignment horizontal="right"/>
    </xf>
    <xf numFmtId="0" fontId="0" fillId="35" borderId="0" xfId="0" applyFont="1" applyFill="1">
      <alignment horizontal="center" vertical="center"/>
    </xf>
    <xf numFmtId="37" fontId="24" fillId="35" borderId="22" xfId="0" applyNumberFormat="1" applyFont="1" applyFill="1" applyBorder="1" applyAlignment="1"/>
    <xf numFmtId="0" fontId="0" fillId="35" borderId="0" xfId="0" applyFont="1" applyFill="1" applyAlignment="1"/>
    <xf numFmtId="37" fontId="0" fillId="35" borderId="13" xfId="0" applyNumberFormat="1" applyFont="1" applyFill="1" applyBorder="1" applyAlignment="1"/>
    <xf numFmtId="37" fontId="0" fillId="35" borderId="14" xfId="0" applyNumberFormat="1" applyFont="1" applyFill="1" applyBorder="1" applyAlignment="1"/>
    <xf numFmtId="0" fontId="24" fillId="35" borderId="15" xfId="0" applyFont="1" applyFill="1" applyBorder="1" applyAlignment="1"/>
    <xf numFmtId="37" fontId="0" fillId="35" borderId="16" xfId="0" applyNumberFormat="1" applyFont="1" applyFill="1" applyBorder="1" applyAlignment="1"/>
    <xf numFmtId="37" fontId="0" fillId="35" borderId="17" xfId="0" applyNumberFormat="1" applyFont="1" applyFill="1" applyBorder="1" applyAlignment="1"/>
    <xf numFmtId="0" fontId="0" fillId="35" borderId="15" xfId="0" applyFont="1" applyFill="1" applyBorder="1" applyAlignment="1"/>
    <xf numFmtId="0" fontId="24" fillId="35" borderId="18" xfId="0" applyFont="1" applyFill="1" applyBorder="1" applyAlignment="1"/>
    <xf numFmtId="37" fontId="0" fillId="35" borderId="19" xfId="0" applyNumberFormat="1" applyFont="1" applyFill="1" applyBorder="1" applyAlignment="1"/>
    <xf numFmtId="37" fontId="32" fillId="35" borderId="20" xfId="0" applyNumberFormat="1" applyFont="1" applyFill="1" applyBorder="1" applyAlignment="1"/>
    <xf numFmtId="0" fontId="24" fillId="35" borderId="0" xfId="0" applyFont="1" applyFill="1" applyAlignment="1"/>
    <xf numFmtId="37" fontId="0" fillId="35" borderId="0" xfId="0" applyNumberFormat="1" applyFont="1" applyFill="1" applyAlignment="1"/>
    <xf numFmtId="37" fontId="0" fillId="35" borderId="0" xfId="0" applyNumberFormat="1" applyFont="1" applyFill="1" applyBorder="1" applyAlignment="1"/>
    <xf numFmtId="0" fontId="33" fillId="35" borderId="15" xfId="0" applyFont="1" applyFill="1" applyBorder="1" applyAlignment="1"/>
    <xf numFmtId="37" fontId="0" fillId="0" borderId="16" xfId="0" applyNumberFormat="1" applyFont="1" applyFill="1" applyBorder="1" applyAlignment="1"/>
    <xf numFmtId="37" fontId="0" fillId="35" borderId="21" xfId="0" applyNumberFormat="1" applyFont="1" applyFill="1" applyBorder="1" applyAlignment="1"/>
    <xf numFmtId="37" fontId="0" fillId="35" borderId="23" xfId="0" applyNumberFormat="1" applyFont="1" applyFill="1" applyBorder="1" applyAlignment="1"/>
    <xf numFmtId="39" fontId="0" fillId="35" borderId="0" xfId="0" applyNumberFormat="1" applyFont="1" applyFill="1" applyAlignment="1"/>
    <xf numFmtId="0" fontId="0" fillId="35" borderId="9" xfId="0" applyFont="1" applyFill="1" applyBorder="1" applyAlignment="1"/>
    <xf numFmtId="0" fontId="24" fillId="35" borderId="9" xfId="0" applyFont="1" applyFill="1" applyBorder="1" applyAlignment="1">
      <alignment horizontal="center"/>
    </xf>
    <xf numFmtId="0" fontId="24" fillId="37" borderId="9" xfId="0" applyFont="1" applyFill="1" applyBorder="1" applyAlignment="1">
      <alignment horizontal="center"/>
    </xf>
    <xf numFmtId="0" fontId="0" fillId="35" borderId="11" xfId="0" applyFont="1" applyFill="1" applyBorder="1" applyAlignment="1"/>
    <xf numFmtId="3" fontId="0" fillId="35" borderId="9" xfId="0" applyNumberFormat="1" applyFont="1" applyFill="1" applyBorder="1" applyAlignment="1"/>
    <xf numFmtId="3" fontId="0" fillId="37" borderId="9" xfId="0" applyNumberFormat="1" applyFont="1" applyFill="1" applyBorder="1" applyAlignment="1"/>
    <xf numFmtId="3" fontId="24" fillId="38" borderId="9" xfId="0" applyNumberFormat="1" applyFont="1" applyFill="1" applyBorder="1" applyAlignment="1"/>
    <xf numFmtId="3" fontId="24" fillId="35" borderId="9" xfId="0" applyNumberFormat="1" applyFont="1" applyFill="1" applyBorder="1" applyAlignment="1"/>
    <xf numFmtId="3" fontId="24" fillId="37" borderId="9" xfId="0" applyNumberFormat="1" applyFont="1" applyFill="1" applyBorder="1" applyAlignment="1"/>
    <xf numFmtId="0" fontId="24" fillId="35" borderId="9" xfId="0" applyFont="1" applyFill="1" applyBorder="1" applyAlignment="1"/>
    <xf numFmtId="3" fontId="24" fillId="33" borderId="24" xfId="0" applyNumberFormat="1" applyFont="1" applyFill="1" applyBorder="1" applyAlignment="1"/>
    <xf numFmtId="3" fontId="24" fillId="33" borderId="9" xfId="0" applyNumberFormat="1" applyFont="1" applyFill="1" applyBorder="1" applyAlignment="1"/>
    <xf numFmtId="4" fontId="0" fillId="35" borderId="0" xfId="0" applyNumberFormat="1" applyFont="1" applyFill="1" applyAlignment="1"/>
    <xf numFmtId="4" fontId="0" fillId="35" borderId="9" xfId="0" applyNumberFormat="1" applyFont="1" applyFill="1" applyBorder="1" applyAlignment="1"/>
    <xf numFmtId="3" fontId="0" fillId="37" borderId="26" xfId="0" applyNumberFormat="1" applyFont="1" applyFill="1" applyBorder="1" applyAlignment="1"/>
    <xf numFmtId="4" fontId="24" fillId="35" borderId="9" xfId="0" applyNumberFormat="1" applyFont="1" applyFill="1" applyBorder="1" applyAlignment="1"/>
    <xf numFmtId="3" fontId="24" fillId="38" borderId="26" xfId="0" applyNumberFormat="1" applyFont="1" applyFill="1" applyBorder="1" applyAlignment="1"/>
    <xf numFmtId="3" fontId="24" fillId="33" borderId="26" xfId="0" applyNumberFormat="1" applyFont="1" applyFill="1" applyBorder="1" applyAlignment="1"/>
    <xf numFmtId="0" fontId="0" fillId="35" borderId="27" xfId="0" applyFont="1" applyFill="1" applyBorder="1" applyAlignment="1"/>
    <xf numFmtId="0" fontId="0" fillId="35" borderId="25" xfId="0" applyFont="1" applyFill="1" applyBorder="1" applyAlignment="1"/>
    <xf numFmtId="0" fontId="0" fillId="35" borderId="29" xfId="0" applyFont="1" applyFill="1" applyBorder="1" applyAlignment="1"/>
    <xf numFmtId="164" fontId="24" fillId="39" borderId="24" xfId="44" applyNumberFormat="1" applyFont="1" applyFill="1" applyBorder="1"/>
    <xf numFmtId="0" fontId="0" fillId="35" borderId="26" xfId="0" applyFont="1" applyFill="1" applyBorder="1" applyAlignment="1"/>
    <xf numFmtId="0" fontId="24" fillId="35" borderId="30" xfId="0" applyFont="1" applyFill="1" applyBorder="1" applyAlignment="1">
      <alignment horizontal="center"/>
    </xf>
    <xf numFmtId="43" fontId="24" fillId="33" borderId="11" xfId="0" applyNumberFormat="1" applyFont="1" applyFill="1" applyBorder="1" applyAlignment="1"/>
    <xf numFmtId="3" fontId="0" fillId="35" borderId="9" xfId="0" applyNumberFormat="1" applyFont="1" applyFill="1" applyBorder="1" applyAlignment="1">
      <alignment horizontal="right"/>
    </xf>
    <xf numFmtId="3" fontId="0" fillId="0" borderId="9" xfId="0" applyNumberFormat="1" applyFont="1" applyFill="1" applyBorder="1" applyAlignment="1">
      <alignment horizontal="right"/>
    </xf>
    <xf numFmtId="3" fontId="0" fillId="0" borderId="9" xfId="0" applyNumberFormat="1" applyFont="1" applyFill="1" applyBorder="1" applyAlignment="1"/>
    <xf numFmtId="43" fontId="24" fillId="33" borderId="11" xfId="44" applyFont="1" applyFill="1" applyBorder="1"/>
    <xf numFmtId="0" fontId="34" fillId="35" borderId="12" xfId="0" applyFont="1" applyFill="1" applyBorder="1" applyAlignment="1"/>
    <xf numFmtId="0" fontId="34" fillId="35" borderId="15" xfId="0" applyFont="1" applyFill="1" applyBorder="1" applyAlignment="1"/>
    <xf numFmtId="0" fontId="35" fillId="36" borderId="0" xfId="0" applyFont="1" applyFill="1" applyAlignment="1">
      <alignment horizontal="center"/>
    </xf>
    <xf numFmtId="0" fontId="35" fillId="34" borderId="9" xfId="0" applyNumberFormat="1" applyFont="1" applyFill="1" applyBorder="1" applyAlignment="1">
      <alignment horizontal="center" vertical="center" wrapText="1"/>
    </xf>
    <xf numFmtId="43" fontId="35" fillId="34" borderId="9" xfId="44" applyFont="1" applyFill="1" applyBorder="1" applyAlignment="1">
      <alignment horizontal="center" vertical="center" wrapText="1"/>
    </xf>
    <xf numFmtId="0" fontId="37" fillId="35" borderId="9" xfId="0" applyFont="1" applyFill="1" applyBorder="1">
      <alignment horizontal="center" vertical="center"/>
    </xf>
    <xf numFmtId="43" fontId="0" fillId="35" borderId="9" xfId="44" applyFont="1" applyFill="1" applyBorder="1" applyAlignment="1">
      <alignment horizontal="left" vertical="center"/>
    </xf>
    <xf numFmtId="43" fontId="27" fillId="35" borderId="9" xfId="0" applyNumberFormat="1" applyFont="1" applyFill="1" applyBorder="1">
      <alignment horizontal="center" vertical="center"/>
    </xf>
    <xf numFmtId="0" fontId="0" fillId="35" borderId="9" xfId="0" applyFill="1" applyBorder="1">
      <alignment horizontal="center" vertical="center"/>
    </xf>
    <xf numFmtId="43" fontId="0" fillId="35" borderId="9" xfId="44" applyFont="1" applyFill="1" applyBorder="1" applyAlignment="1">
      <alignment horizontal="center" vertical="center"/>
    </xf>
    <xf numFmtId="43" fontId="0" fillId="35" borderId="9" xfId="0" applyNumberFormat="1" applyFill="1" applyBorder="1">
      <alignment horizontal="center" vertical="center"/>
    </xf>
    <xf numFmtId="0" fontId="36" fillId="36" borderId="0" xfId="0" applyFont="1" applyFill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0" fontId="35" fillId="36" borderId="0" xfId="0" applyFont="1" applyFill="1" applyAlignment="1">
      <alignment horizontal="center"/>
    </xf>
    <xf numFmtId="4" fontId="22" fillId="35" borderId="9" xfId="0" applyNumberFormat="1" applyFont="1" applyFill="1" applyBorder="1" applyAlignment="1"/>
    <xf numFmtId="0" fontId="0" fillId="35" borderId="0" xfId="0" applyFont="1" applyFill="1" applyAlignment="1">
      <alignment horizontal="left" vertic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4" builtinId="3"/>
    <cellStyle name="Currency" xfId="1" builtinId="4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1">
    <dxf>
      <font>
        <b/>
        <i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8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vertical="center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0.14996795556505021"/>
        </patternFill>
      </fill>
      <border>
        <top style="thin">
          <color theme="1"/>
        </top>
      </border>
    </dxf>
    <dxf>
      <font>
        <b/>
        <i val="0"/>
        <color auto="1"/>
      </font>
      <fill>
        <patternFill patternType="solid">
          <fgColor theme="1"/>
          <bgColor theme="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Spend expense tracker table" pivot="0" count="7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able1" displayName="Table1" ref="A50:F75" totalsRowCount="1" headerRowDxfId="13" totalsRowDxfId="12">
  <autoFilter ref="A50:F74"/>
  <tableColumns count="6">
    <tableColumn id="3" name="Description" dataDxfId="11" totalsRowDxfId="10" dataCellStyle="Currency"/>
    <tableColumn id="2" name="Units" dataDxfId="9" totalsRowDxfId="8" dataCellStyle="Comma"/>
    <tableColumn id="5" name="Unit Price (Rs.)" dataDxfId="7" totalsRowDxfId="6" dataCellStyle="Comma"/>
    <tableColumn id="6" name="Actual Total  (Rs.)" totalsRowFunction="custom" dataDxfId="5" totalsRowDxfId="4" dataCellStyle="Comma">
      <calculatedColumnFormula>Table1[[#This Row],[Units]]*Table1[[#This Row],[Unit Price (Rs.)]]</calculatedColumnFormula>
      <totalsRowFormula>SUM(Table1[Actual Total  (Rs.)])</totalsRowFormula>
    </tableColumn>
    <tableColumn id="4" name="Budgeted Amount  (Rs.)" totalsRowFunction="custom" dataDxfId="3" totalsRowDxfId="2" dataCellStyle="Comma">
      <totalsRowFormula>SUM(Table1[Budgeted Amount  (Rs.)])</totalsRowFormula>
    </tableColumn>
    <tableColumn id="1" name="Varience (Rs.)" totalsRowFunction="custom" dataDxfId="1" totalsRowDxfId="0" dataCellStyle="Comma">
      <calculatedColumnFormula>Table1[[#This Row],[Actual Total  (Rs.)]]-Table1[[#This Row],[Budgeted Amount  (Rs.)]]</calculatedColumnFormula>
      <totalsRowFormula>SUM(Table1[Varience (Rs.)])</totalsRowFormula>
    </tableColumn>
  </tableColumns>
  <tableStyleInfo name="Spend expense tracker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Z75"/>
  <sheetViews>
    <sheetView showGridLines="0" tabSelected="1" zoomScale="55" zoomScaleNormal="55" workbookViewId="0">
      <selection activeCell="A3" sqref="A3:B3"/>
    </sheetView>
  </sheetViews>
  <sheetFormatPr defaultColWidth="11" defaultRowHeight="15.75" customHeight="1" x14ac:dyDescent="0.35"/>
  <cols>
    <col min="1" max="1" width="31.1796875" style="20" customWidth="1"/>
    <col min="2" max="2" width="16.54296875" style="11" customWidth="1"/>
    <col min="3" max="3" width="16.08984375" style="5" customWidth="1"/>
    <col min="4" max="4" width="16" style="5" customWidth="1"/>
    <col min="5" max="5" width="18.08984375" style="5" customWidth="1"/>
    <col min="6" max="6" width="15.7265625" style="5" customWidth="1"/>
    <col min="23" max="25" width="11" hidden="1" customWidth="1"/>
    <col min="26" max="26" width="20.90625" hidden="1" customWidth="1"/>
    <col min="27" max="27" width="0" hidden="1" customWidth="1"/>
  </cols>
  <sheetData>
    <row r="1" spans="1:26" ht="21" customHeight="1" x14ac:dyDescent="0.35">
      <c r="A1" s="16"/>
      <c r="B1" s="9"/>
      <c r="C1" s="6"/>
      <c r="D1" s="6"/>
      <c r="E1" s="6"/>
      <c r="F1" s="6"/>
    </row>
    <row r="2" spans="1:26" ht="21" customHeight="1" x14ac:dyDescent="0.35">
      <c r="A2" s="16"/>
      <c r="B2" s="9"/>
      <c r="C2" s="6"/>
      <c r="D2" s="6"/>
      <c r="E2" s="6"/>
      <c r="F2" s="6"/>
      <c r="X2" s="4" t="s">
        <v>1</v>
      </c>
      <c r="Z2" s="4" t="s">
        <v>2</v>
      </c>
    </row>
    <row r="3" spans="1:26" ht="27.75" customHeight="1" x14ac:dyDescent="0.35">
      <c r="A3" s="115" t="s">
        <v>44</v>
      </c>
      <c r="B3" s="115"/>
      <c r="C3" s="7"/>
      <c r="D3" s="7"/>
      <c r="E3" s="7"/>
      <c r="F3" s="7"/>
      <c r="X3" s="2" t="s">
        <v>0</v>
      </c>
      <c r="Z3" s="3" t="s">
        <v>3</v>
      </c>
    </row>
    <row r="4" spans="1:26" ht="21" customHeight="1" x14ac:dyDescent="0.35">
      <c r="A4" s="17"/>
      <c r="B4" s="10"/>
      <c r="C4" s="7"/>
      <c r="D4" s="7"/>
      <c r="E4" s="7"/>
      <c r="F4" s="7"/>
      <c r="G4" s="1"/>
    </row>
    <row r="5" spans="1:26" ht="26.25" x14ac:dyDescent="0.35">
      <c r="A5" s="116" t="s">
        <v>38</v>
      </c>
      <c r="B5" s="116"/>
      <c r="C5" s="1"/>
      <c r="D5"/>
      <c r="E5"/>
      <c r="F5"/>
    </row>
    <row r="6" spans="1:26" s="26" customFormat="1" ht="23.25" x14ac:dyDescent="0.35">
      <c r="A6" s="27" t="s">
        <v>4</v>
      </c>
      <c r="B6" s="28" t="s">
        <v>37</v>
      </c>
    </row>
    <row r="7" spans="1:26" ht="21" customHeight="1" x14ac:dyDescent="0.35">
      <c r="A7" s="29" t="s">
        <v>33</v>
      </c>
      <c r="B7" s="30">
        <v>2800</v>
      </c>
      <c r="C7" s="1"/>
      <c r="D7"/>
      <c r="E7"/>
      <c r="F7"/>
    </row>
    <row r="8" spans="1:26" ht="21" customHeight="1" x14ac:dyDescent="0.35">
      <c r="A8" s="29" t="s">
        <v>34</v>
      </c>
      <c r="B8" s="30">
        <v>11400</v>
      </c>
      <c r="C8" s="1"/>
      <c r="D8"/>
      <c r="E8"/>
      <c r="F8"/>
    </row>
    <row r="9" spans="1:26" ht="21" customHeight="1" x14ac:dyDescent="0.35">
      <c r="A9" s="29" t="s">
        <v>35</v>
      </c>
      <c r="B9" s="30">
        <v>10000</v>
      </c>
      <c r="C9" s="1"/>
      <c r="D9"/>
      <c r="E9"/>
      <c r="F9"/>
    </row>
    <row r="10" spans="1:26" ht="21" customHeight="1" x14ac:dyDescent="0.35">
      <c r="A10" s="29" t="s">
        <v>36</v>
      </c>
      <c r="B10" s="30">
        <v>8600</v>
      </c>
      <c r="C10" s="1"/>
      <c r="D10"/>
      <c r="E10"/>
      <c r="F10"/>
    </row>
    <row r="11" spans="1:26" ht="21" customHeight="1" x14ac:dyDescent="0.35">
      <c r="A11" s="40"/>
      <c r="B11" s="30"/>
      <c r="C11" s="1"/>
      <c r="D11"/>
      <c r="E11"/>
      <c r="F11"/>
    </row>
    <row r="12" spans="1:26" s="39" customFormat="1" ht="21" customHeight="1" x14ac:dyDescent="0.35">
      <c r="A12" s="35" t="s">
        <v>6</v>
      </c>
      <c r="B12" s="31">
        <f>SUM(B7:B10)</f>
        <v>32800</v>
      </c>
      <c r="C12" s="38"/>
    </row>
    <row r="13" spans="1:26" ht="21" customHeight="1" x14ac:dyDescent="0.35">
      <c r="A13" s="17"/>
      <c r="B13" s="10"/>
      <c r="C13" s="7"/>
      <c r="D13" s="7"/>
      <c r="E13" s="7"/>
      <c r="F13" s="7"/>
      <c r="G13" s="1"/>
    </row>
    <row r="14" spans="1:26" ht="21" customHeight="1" x14ac:dyDescent="0.35">
      <c r="A14" s="17"/>
      <c r="B14" s="10"/>
      <c r="C14" s="7"/>
      <c r="D14" s="7"/>
      <c r="E14" s="7"/>
      <c r="F14" s="7"/>
      <c r="G14" s="1"/>
    </row>
    <row r="15" spans="1:26" ht="26.25" x14ac:dyDescent="0.35">
      <c r="A15" s="116" t="s">
        <v>39</v>
      </c>
      <c r="B15" s="116"/>
      <c r="C15" s="7"/>
      <c r="D15" s="7"/>
      <c r="E15" s="7"/>
      <c r="F15" s="7"/>
      <c r="G15" s="1"/>
    </row>
    <row r="16" spans="1:26" s="26" customFormat="1" ht="23.25" x14ac:dyDescent="0.35">
      <c r="A16" s="27" t="s">
        <v>4</v>
      </c>
      <c r="B16" s="28" t="s">
        <v>37</v>
      </c>
    </row>
    <row r="17" spans="1:7" ht="21" customHeight="1" x14ac:dyDescent="0.35">
      <c r="A17" s="21" t="s">
        <v>10</v>
      </c>
      <c r="B17" s="15">
        <v>1200</v>
      </c>
      <c r="C17" s="7"/>
      <c r="D17" s="7"/>
      <c r="E17" s="7"/>
      <c r="F17" s="7"/>
      <c r="G17" s="1"/>
    </row>
    <row r="18" spans="1:7" ht="21" customHeight="1" x14ac:dyDescent="0.35">
      <c r="A18" s="21" t="s">
        <v>12</v>
      </c>
      <c r="B18" s="15">
        <v>900</v>
      </c>
      <c r="C18" s="7"/>
      <c r="D18" s="7"/>
      <c r="E18" s="7"/>
      <c r="F18" s="7"/>
      <c r="G18" s="1"/>
    </row>
    <row r="19" spans="1:7" ht="21" customHeight="1" x14ac:dyDescent="0.35">
      <c r="A19" s="21" t="s">
        <v>13</v>
      </c>
      <c r="B19" s="15">
        <v>1720</v>
      </c>
      <c r="C19" s="7"/>
      <c r="D19" s="7"/>
      <c r="E19" s="7"/>
      <c r="F19" s="7"/>
      <c r="G19" s="1"/>
    </row>
    <row r="20" spans="1:7" ht="21" customHeight="1" x14ac:dyDescent="0.35">
      <c r="A20" s="21" t="s">
        <v>14</v>
      </c>
      <c r="B20" s="15">
        <v>840</v>
      </c>
      <c r="C20" s="7"/>
      <c r="D20" s="7"/>
      <c r="E20" s="7"/>
      <c r="F20" s="7"/>
      <c r="G20" s="1"/>
    </row>
    <row r="21" spans="1:7" ht="21" customHeight="1" x14ac:dyDescent="0.35">
      <c r="A21" s="21" t="s">
        <v>15</v>
      </c>
      <c r="B21" s="15">
        <v>160</v>
      </c>
      <c r="C21" s="7"/>
      <c r="D21" s="7"/>
      <c r="E21" s="7"/>
      <c r="F21" s="7"/>
      <c r="G21" s="1"/>
    </row>
    <row r="22" spans="1:7" ht="21" customHeight="1" x14ac:dyDescent="0.35">
      <c r="A22" s="21" t="s">
        <v>16</v>
      </c>
      <c r="B22" s="15">
        <v>1800</v>
      </c>
      <c r="C22" s="7"/>
      <c r="D22" s="7"/>
      <c r="E22" s="7"/>
      <c r="F22" s="7"/>
      <c r="G22" s="1"/>
    </row>
    <row r="23" spans="1:7" ht="21" customHeight="1" x14ac:dyDescent="0.35">
      <c r="A23" s="21" t="s">
        <v>17</v>
      </c>
      <c r="B23" s="15">
        <v>525</v>
      </c>
      <c r="C23" s="7"/>
      <c r="D23" s="7"/>
      <c r="E23" s="7"/>
      <c r="F23" s="7"/>
      <c r="G23" s="1"/>
    </row>
    <row r="24" spans="1:7" ht="21" customHeight="1" x14ac:dyDescent="0.35">
      <c r="A24" s="21" t="s">
        <v>18</v>
      </c>
      <c r="B24" s="15">
        <v>380</v>
      </c>
      <c r="C24" s="7"/>
      <c r="D24" s="7"/>
      <c r="E24" s="7"/>
      <c r="F24" s="7"/>
      <c r="G24" s="1"/>
    </row>
    <row r="25" spans="1:7" ht="21" customHeight="1" x14ac:dyDescent="0.35">
      <c r="A25" s="21" t="s">
        <v>19</v>
      </c>
      <c r="B25" s="15">
        <v>1800</v>
      </c>
      <c r="C25" s="7"/>
      <c r="D25" s="7"/>
      <c r="E25" s="7"/>
      <c r="F25" s="7"/>
      <c r="G25" s="1"/>
    </row>
    <row r="26" spans="1:7" ht="21" customHeight="1" x14ac:dyDescent="0.35">
      <c r="A26" s="21" t="s">
        <v>20</v>
      </c>
      <c r="B26" s="15">
        <v>3800</v>
      </c>
      <c r="C26" s="7"/>
      <c r="D26" s="7"/>
      <c r="E26" s="7"/>
      <c r="F26" s="7"/>
      <c r="G26" s="1"/>
    </row>
    <row r="27" spans="1:7" ht="21" customHeight="1" x14ac:dyDescent="0.35">
      <c r="A27" s="21" t="s">
        <v>21</v>
      </c>
      <c r="B27" s="15">
        <v>500</v>
      </c>
      <c r="C27" s="7"/>
      <c r="D27" s="7"/>
      <c r="E27" s="7"/>
      <c r="F27" s="7"/>
      <c r="G27" s="1"/>
    </row>
    <row r="28" spans="1:7" ht="21" customHeight="1" x14ac:dyDescent="0.35">
      <c r="A28" s="21" t="s">
        <v>22</v>
      </c>
      <c r="B28" s="15">
        <v>0</v>
      </c>
      <c r="C28" s="7"/>
      <c r="D28" s="7"/>
      <c r="E28" s="7"/>
      <c r="F28" s="7"/>
      <c r="G28" s="1"/>
    </row>
    <row r="29" spans="1:7" ht="21" customHeight="1" x14ac:dyDescent="0.35">
      <c r="A29" s="21" t="s">
        <v>23</v>
      </c>
      <c r="B29" s="15">
        <v>0</v>
      </c>
      <c r="C29" s="7"/>
      <c r="D29" s="7"/>
      <c r="E29" s="7"/>
      <c r="F29" s="7"/>
      <c r="G29" s="1"/>
    </row>
    <row r="30" spans="1:7" ht="21" customHeight="1" x14ac:dyDescent="0.35">
      <c r="A30" s="21" t="s">
        <v>24</v>
      </c>
      <c r="B30" s="15">
        <v>0</v>
      </c>
      <c r="C30" s="7"/>
      <c r="D30" s="7"/>
      <c r="E30" s="7"/>
      <c r="F30" s="7"/>
      <c r="G30" s="1"/>
    </row>
    <row r="31" spans="1:7" ht="21" customHeight="1" x14ac:dyDescent="0.35">
      <c r="A31" s="21" t="s">
        <v>25</v>
      </c>
      <c r="B31" s="15">
        <v>3000</v>
      </c>
      <c r="C31" s="7"/>
      <c r="D31" s="7"/>
      <c r="E31" s="7"/>
      <c r="F31" s="7"/>
      <c r="G31" s="1"/>
    </row>
    <row r="32" spans="1:7" ht="21" customHeight="1" x14ac:dyDescent="0.35">
      <c r="A32" s="21" t="s">
        <v>26</v>
      </c>
      <c r="B32" s="15">
        <v>1000</v>
      </c>
      <c r="C32" s="7"/>
      <c r="D32" s="7"/>
      <c r="E32" s="7"/>
      <c r="F32" s="7"/>
      <c r="G32" s="1"/>
    </row>
    <row r="33" spans="1:7" ht="21" customHeight="1" x14ac:dyDescent="0.35">
      <c r="A33" s="21" t="s">
        <v>27</v>
      </c>
      <c r="B33" s="15">
        <v>0</v>
      </c>
      <c r="C33" s="7"/>
      <c r="D33" s="7"/>
      <c r="E33" s="7"/>
      <c r="F33" s="7"/>
      <c r="G33" s="1"/>
    </row>
    <row r="34" spans="1:7" ht="21" customHeight="1" x14ac:dyDescent="0.35">
      <c r="A34" s="21" t="s">
        <v>28</v>
      </c>
      <c r="B34" s="15">
        <v>3500</v>
      </c>
      <c r="C34" s="7"/>
      <c r="D34" s="7"/>
      <c r="E34" s="7"/>
      <c r="F34" s="7"/>
      <c r="G34" s="1"/>
    </row>
    <row r="35" spans="1:7" ht="21" customHeight="1" x14ac:dyDescent="0.35">
      <c r="A35" s="21" t="s">
        <v>29</v>
      </c>
      <c r="B35" s="15">
        <v>1125</v>
      </c>
      <c r="C35" s="7"/>
      <c r="D35" s="7"/>
      <c r="E35" s="7"/>
      <c r="F35" s="7"/>
      <c r="G35" s="1"/>
    </row>
    <row r="36" spans="1:7" ht="21" customHeight="1" x14ac:dyDescent="0.35">
      <c r="A36" s="21" t="s">
        <v>30</v>
      </c>
      <c r="B36" s="15">
        <v>1440</v>
      </c>
      <c r="C36" s="7"/>
      <c r="D36" s="7"/>
      <c r="E36" s="7"/>
      <c r="F36" s="7"/>
      <c r="G36" s="1"/>
    </row>
    <row r="37" spans="1:7" ht="21" customHeight="1" x14ac:dyDescent="0.35">
      <c r="A37" s="21" t="s">
        <v>31</v>
      </c>
      <c r="B37" s="15">
        <v>1500</v>
      </c>
      <c r="C37" s="7"/>
      <c r="D37" s="7"/>
      <c r="E37" s="7"/>
      <c r="F37" s="7"/>
      <c r="G37" s="1"/>
    </row>
    <row r="38" spans="1:7" ht="21" customHeight="1" x14ac:dyDescent="0.35">
      <c r="A38" s="21" t="s">
        <v>32</v>
      </c>
      <c r="B38" s="15">
        <v>1500</v>
      </c>
      <c r="C38" s="7"/>
      <c r="D38" s="7"/>
      <c r="E38" s="7"/>
      <c r="F38" s="7"/>
      <c r="G38" s="1"/>
    </row>
    <row r="39" spans="1:7" ht="21" customHeight="1" x14ac:dyDescent="0.35">
      <c r="A39" s="22"/>
      <c r="B39" s="8">
        <v>0</v>
      </c>
      <c r="C39" s="7"/>
      <c r="D39" s="7"/>
      <c r="E39" s="7"/>
      <c r="F39" s="7"/>
      <c r="G39" s="1"/>
    </row>
    <row r="40" spans="1:7" ht="21" customHeight="1" x14ac:dyDescent="0.35">
      <c r="A40" s="35" t="s">
        <v>6</v>
      </c>
      <c r="B40" s="37">
        <f>SUM(B17:B39)</f>
        <v>26690</v>
      </c>
      <c r="C40" s="7"/>
      <c r="D40" s="7"/>
      <c r="E40" s="7"/>
      <c r="F40" s="7"/>
      <c r="G40" s="1"/>
    </row>
    <row r="41" spans="1:7" ht="21" customHeight="1" x14ac:dyDescent="0.35">
      <c r="A41" s="17"/>
      <c r="B41" s="10"/>
      <c r="C41" s="7"/>
      <c r="D41" s="7"/>
      <c r="E41" s="7"/>
      <c r="F41" s="7"/>
      <c r="G41" s="1"/>
    </row>
    <row r="42" spans="1:7" ht="21" customHeight="1" x14ac:dyDescent="0.35">
      <c r="A42" s="17"/>
      <c r="B42" s="10"/>
      <c r="C42" s="7"/>
      <c r="D42" s="7"/>
      <c r="E42" s="7"/>
      <c r="F42" s="7"/>
      <c r="G42" s="1"/>
    </row>
    <row r="43" spans="1:7" ht="21" customHeight="1" x14ac:dyDescent="0.35">
      <c r="A43" s="116" t="s">
        <v>40</v>
      </c>
      <c r="B43" s="116"/>
      <c r="C43" s="7"/>
      <c r="D43" s="7"/>
      <c r="E43" s="7"/>
      <c r="F43" s="7"/>
      <c r="G43" s="1"/>
    </row>
    <row r="44" spans="1:7" ht="21" customHeight="1" x14ac:dyDescent="0.35">
      <c r="A44" s="21" t="s">
        <v>41</v>
      </c>
      <c r="B44" s="31">
        <f>B12</f>
        <v>32800</v>
      </c>
      <c r="C44" s="7"/>
      <c r="D44" s="7"/>
      <c r="E44" s="7"/>
      <c r="F44" s="7"/>
      <c r="G44" s="1"/>
    </row>
    <row r="45" spans="1:7" ht="21" customHeight="1" x14ac:dyDescent="0.35">
      <c r="A45" s="21" t="s">
        <v>42</v>
      </c>
      <c r="B45" s="37">
        <f>B40</f>
        <v>26690</v>
      </c>
      <c r="C45" s="7"/>
      <c r="D45" s="7"/>
      <c r="E45" s="7"/>
      <c r="F45" s="7"/>
      <c r="G45" s="1"/>
    </row>
    <row r="46" spans="1:7" ht="26.25" customHeight="1" x14ac:dyDescent="0.35">
      <c r="A46" s="41" t="s">
        <v>43</v>
      </c>
      <c r="B46" s="42">
        <f>B44-B45</f>
        <v>6110</v>
      </c>
      <c r="C46" s="7"/>
      <c r="D46" s="7"/>
      <c r="E46" s="7"/>
      <c r="F46" s="7"/>
      <c r="G46" s="1"/>
    </row>
    <row r="47" spans="1:7" ht="21" customHeight="1" x14ac:dyDescent="0.35">
      <c r="A47" s="17"/>
      <c r="B47" s="10"/>
      <c r="C47" s="7"/>
      <c r="D47" s="7"/>
      <c r="E47" s="7"/>
      <c r="F47" s="7"/>
      <c r="G47" s="1"/>
    </row>
    <row r="48" spans="1:7" ht="21" customHeight="1" x14ac:dyDescent="0.35">
      <c r="A48" s="17"/>
      <c r="B48" s="10"/>
      <c r="C48" s="7"/>
      <c r="D48" s="7"/>
      <c r="E48" s="7"/>
      <c r="F48" s="7"/>
      <c r="G48" s="1"/>
    </row>
    <row r="49" spans="1:18" ht="26.25" x14ac:dyDescent="0.35">
      <c r="A49" s="116" t="s">
        <v>45</v>
      </c>
      <c r="B49" s="116"/>
      <c r="C49" s="7"/>
      <c r="D49" s="7"/>
      <c r="E49" s="7"/>
      <c r="F49" s="7"/>
      <c r="G49" s="1"/>
    </row>
    <row r="50" spans="1:18" s="26" customFormat="1" ht="46.5" x14ac:dyDescent="0.35">
      <c r="A50" s="23" t="s">
        <v>4</v>
      </c>
      <c r="B50" s="24" t="s">
        <v>5</v>
      </c>
      <c r="C50" s="25" t="s">
        <v>7</v>
      </c>
      <c r="D50" s="25" t="s">
        <v>8</v>
      </c>
      <c r="E50" s="25" t="s">
        <v>9</v>
      </c>
      <c r="F50" s="25" t="s">
        <v>11</v>
      </c>
    </row>
    <row r="51" spans="1:18" s="14" customFormat="1" ht="21" customHeight="1" x14ac:dyDescent="0.35">
      <c r="A51" s="18" t="s">
        <v>10</v>
      </c>
      <c r="B51" s="12">
        <v>2</v>
      </c>
      <c r="C51" s="13">
        <v>600</v>
      </c>
      <c r="D51" s="13">
        <f>Table1[[#This Row],[Units]]*Table1[[#This Row],[Unit Price (Rs.)]]</f>
        <v>1200</v>
      </c>
      <c r="E51" s="13">
        <v>1500</v>
      </c>
      <c r="F51" s="13">
        <f>Table1[[#This Row],[Actual Total  (Rs.)]]-Table1[[#This Row],[Budgeted Amount  (Rs.)]]</f>
        <v>-300</v>
      </c>
    </row>
    <row r="52" spans="1:18" s="14" customFormat="1" ht="21" customHeight="1" x14ac:dyDescent="0.35">
      <c r="A52" s="18" t="s">
        <v>12</v>
      </c>
      <c r="B52" s="12">
        <v>20</v>
      </c>
      <c r="C52" s="13">
        <v>45</v>
      </c>
      <c r="D52" s="13">
        <f>Table1[[#This Row],[Units]]*Table1[[#This Row],[Unit Price (Rs.)]]</f>
        <v>900</v>
      </c>
      <c r="E52" s="13">
        <v>1800</v>
      </c>
      <c r="F52" s="13">
        <f>Table1[[#This Row],[Actual Total  (Rs.)]]-Table1[[#This Row],[Budgeted Amount  (Rs.)]]</f>
        <v>-900</v>
      </c>
    </row>
    <row r="53" spans="1:18" s="14" customFormat="1" ht="21" customHeight="1" x14ac:dyDescent="0.35">
      <c r="A53" s="18" t="s">
        <v>13</v>
      </c>
      <c r="B53" s="12">
        <v>4</v>
      </c>
      <c r="C53" s="13">
        <v>430</v>
      </c>
      <c r="D53" s="13">
        <f>Table1[[#This Row],[Units]]*Table1[[#This Row],[Unit Price (Rs.)]]</f>
        <v>1720</v>
      </c>
      <c r="E53" s="13">
        <v>2400</v>
      </c>
      <c r="F53" s="13">
        <f>Table1[[#This Row],[Actual Total  (Rs.)]]-Table1[[#This Row],[Budgeted Amount  (Rs.)]]</f>
        <v>-680</v>
      </c>
    </row>
    <row r="54" spans="1:18" s="14" customFormat="1" ht="21" customHeight="1" x14ac:dyDescent="0.35">
      <c r="A54" s="18" t="s">
        <v>14</v>
      </c>
      <c r="B54" s="12">
        <v>6</v>
      </c>
      <c r="C54" s="13">
        <v>140</v>
      </c>
      <c r="D54" s="13">
        <f>Table1[[#This Row],[Units]]*Table1[[#This Row],[Unit Price (Rs.)]]</f>
        <v>840</v>
      </c>
      <c r="E54" s="13">
        <v>1200</v>
      </c>
      <c r="F54" s="13">
        <f>Table1[[#This Row],[Actual Total  (Rs.)]]-Table1[[#This Row],[Budgeted Amount  (Rs.)]]</f>
        <v>-360</v>
      </c>
    </row>
    <row r="55" spans="1:18" s="14" customFormat="1" ht="21" customHeight="1" x14ac:dyDescent="0.35">
      <c r="A55" s="18" t="s">
        <v>15</v>
      </c>
      <c r="B55" s="12">
        <v>4</v>
      </c>
      <c r="C55" s="13">
        <v>40</v>
      </c>
      <c r="D55" s="13">
        <f>Table1[[#This Row],[Units]]*Table1[[#This Row],[Unit Price (Rs.)]]</f>
        <v>160</v>
      </c>
      <c r="E55" s="13">
        <v>180</v>
      </c>
      <c r="F55" s="13">
        <f>Table1[[#This Row],[Actual Total  (Rs.)]]-Table1[[#This Row],[Budgeted Amount  (Rs.)]]</f>
        <v>-20</v>
      </c>
    </row>
    <row r="56" spans="1:18" s="14" customFormat="1" ht="21" customHeight="1" x14ac:dyDescent="0.35">
      <c r="A56" s="18" t="s">
        <v>16</v>
      </c>
      <c r="B56" s="12">
        <v>40</v>
      </c>
      <c r="C56" s="13">
        <v>45</v>
      </c>
      <c r="D56" s="13">
        <f>Table1[[#This Row],[Units]]*Table1[[#This Row],[Unit Price (Rs.)]]</f>
        <v>1800</v>
      </c>
      <c r="E56" s="13">
        <v>2400</v>
      </c>
      <c r="F56" s="13">
        <f>Table1[[#This Row],[Actual Total  (Rs.)]]-Table1[[#This Row],[Budgeted Amount  (Rs.)]]</f>
        <v>-600</v>
      </c>
    </row>
    <row r="57" spans="1:18" s="14" customFormat="1" ht="21" customHeight="1" x14ac:dyDescent="0.35">
      <c r="A57" s="18" t="s">
        <v>17</v>
      </c>
      <c r="B57" s="12">
        <v>150</v>
      </c>
      <c r="C57" s="13">
        <v>3.5</v>
      </c>
      <c r="D57" s="13">
        <f>Table1[[#This Row],[Units]]*Table1[[#This Row],[Unit Price (Rs.)]]</f>
        <v>525</v>
      </c>
      <c r="E57" s="13">
        <v>875</v>
      </c>
      <c r="F57" s="13">
        <f>Table1[[#This Row],[Actual Total  (Rs.)]]-Table1[[#This Row],[Budgeted Amount  (Rs.)]]</f>
        <v>-350</v>
      </c>
    </row>
    <row r="58" spans="1:18" s="14" customFormat="1" ht="21" customHeight="1" x14ac:dyDescent="0.35">
      <c r="A58" s="18" t="s">
        <v>18</v>
      </c>
      <c r="B58" s="12">
        <v>2</v>
      </c>
      <c r="C58" s="13">
        <v>190</v>
      </c>
      <c r="D58" s="13">
        <f>Table1[[#This Row],[Units]]*Table1[[#This Row],[Unit Price (Rs.)]]</f>
        <v>380</v>
      </c>
      <c r="E58" s="13">
        <v>500</v>
      </c>
      <c r="F58" s="13">
        <f>Table1[[#This Row],[Actual Total  (Rs.)]]-Table1[[#This Row],[Budgeted Amount  (Rs.)]]</f>
        <v>-120</v>
      </c>
    </row>
    <row r="59" spans="1:18" s="14" customFormat="1" ht="21" customHeight="1" x14ac:dyDescent="0.35">
      <c r="A59" s="18" t="s">
        <v>19</v>
      </c>
      <c r="B59" s="12">
        <v>1</v>
      </c>
      <c r="C59" s="13">
        <v>1800</v>
      </c>
      <c r="D59" s="13">
        <f>Table1[[#This Row],[Units]]*Table1[[#This Row],[Unit Price (Rs.)]]</f>
        <v>1800</v>
      </c>
      <c r="E59" s="13">
        <v>0</v>
      </c>
      <c r="F59" s="13">
        <f>Table1[[#This Row],[Actual Total  (Rs.)]]-Table1[[#This Row],[Budgeted Amount  (Rs.)]]</f>
        <v>1800</v>
      </c>
    </row>
    <row r="60" spans="1:18" s="14" customFormat="1" ht="21" customHeight="1" x14ac:dyDescent="0.35">
      <c r="A60" s="18" t="s">
        <v>20</v>
      </c>
      <c r="B60" s="12">
        <v>20</v>
      </c>
      <c r="C60" s="13">
        <v>190</v>
      </c>
      <c r="D60" s="13">
        <f>Table1[[#This Row],[Units]]*Table1[[#This Row],[Unit Price (Rs.)]]</f>
        <v>3800</v>
      </c>
      <c r="E60" s="13">
        <v>4000</v>
      </c>
      <c r="F60" s="13">
        <f>Table1[[#This Row],[Actual Total  (Rs.)]]-Table1[[#This Row],[Budgeted Amount  (Rs.)]]</f>
        <v>-200</v>
      </c>
      <c r="R60" s="14">
        <v>5850</v>
      </c>
    </row>
    <row r="61" spans="1:18" s="14" customFormat="1" ht="21" customHeight="1" x14ac:dyDescent="0.35">
      <c r="A61" s="18" t="s">
        <v>21</v>
      </c>
      <c r="B61" s="12"/>
      <c r="C61" s="13"/>
      <c r="D61" s="13">
        <v>500</v>
      </c>
      <c r="E61" s="13">
        <v>0</v>
      </c>
      <c r="F61" s="13">
        <f>Table1[[#This Row],[Actual Total  (Rs.)]]-Table1[[#This Row],[Budgeted Amount  (Rs.)]]</f>
        <v>500</v>
      </c>
      <c r="R61" s="14">
        <v>2600</v>
      </c>
    </row>
    <row r="62" spans="1:18" s="14" customFormat="1" ht="21" customHeight="1" x14ac:dyDescent="0.35">
      <c r="A62" s="18" t="s">
        <v>22</v>
      </c>
      <c r="B62" s="12">
        <v>1</v>
      </c>
      <c r="C62" s="13"/>
      <c r="D62" s="13">
        <f>Table1[[#This Row],[Units]]*Table1[[#This Row],[Unit Price (Rs.)]]</f>
        <v>0</v>
      </c>
      <c r="E62" s="13">
        <v>2000</v>
      </c>
      <c r="F62" s="13">
        <f>Table1[[#This Row],[Actual Total  (Rs.)]]-Table1[[#This Row],[Budgeted Amount  (Rs.)]]</f>
        <v>-2000</v>
      </c>
      <c r="R62" s="14">
        <f>R60-R61</f>
        <v>3250</v>
      </c>
    </row>
    <row r="63" spans="1:18" s="14" customFormat="1" ht="21" customHeight="1" x14ac:dyDescent="0.35">
      <c r="A63" s="18" t="s">
        <v>23</v>
      </c>
      <c r="B63" s="12"/>
      <c r="C63" s="13"/>
      <c r="D63" s="13">
        <f>Table1[[#This Row],[Units]]*Table1[[#This Row],[Unit Price (Rs.)]]</f>
        <v>0</v>
      </c>
      <c r="E63" s="13">
        <v>1200</v>
      </c>
      <c r="F63" s="13">
        <f>Table1[[#This Row],[Actual Total  (Rs.)]]-Table1[[#This Row],[Budgeted Amount  (Rs.)]]</f>
        <v>-1200</v>
      </c>
      <c r="R63" s="14">
        <f>R62+R69</f>
        <v>4710</v>
      </c>
    </row>
    <row r="64" spans="1:18" s="14" customFormat="1" ht="21" customHeight="1" x14ac:dyDescent="0.35">
      <c r="A64" s="18" t="s">
        <v>24</v>
      </c>
      <c r="B64" s="12"/>
      <c r="C64" s="13"/>
      <c r="D64" s="13">
        <f>Table1[[#This Row],[Units]]*Table1[[#This Row],[Unit Price (Rs.)]]</f>
        <v>0</v>
      </c>
      <c r="E64" s="13">
        <v>3000</v>
      </c>
      <c r="F64" s="13">
        <f>Table1[[#This Row],[Actual Total  (Rs.)]]-Table1[[#This Row],[Budgeted Amount  (Rs.)]]</f>
        <v>-3000</v>
      </c>
      <c r="R64" s="14">
        <v>6500</v>
      </c>
    </row>
    <row r="65" spans="1:18" s="14" customFormat="1" ht="21" customHeight="1" x14ac:dyDescent="0.35">
      <c r="A65" s="18" t="s">
        <v>25</v>
      </c>
      <c r="B65" s="12"/>
      <c r="C65" s="13"/>
      <c r="D65" s="13">
        <v>3000</v>
      </c>
      <c r="E65" s="13">
        <v>0</v>
      </c>
      <c r="F65" s="13">
        <f>Table1[[#This Row],[Actual Total  (Rs.)]]-Table1[[#This Row],[Budgeted Amount  (Rs.)]]</f>
        <v>3000</v>
      </c>
      <c r="R65" s="14">
        <f>R63+R64</f>
        <v>11210</v>
      </c>
    </row>
    <row r="66" spans="1:18" s="14" customFormat="1" ht="21" customHeight="1" x14ac:dyDescent="0.35">
      <c r="A66" s="18" t="s">
        <v>26</v>
      </c>
      <c r="B66" s="12"/>
      <c r="C66" s="13"/>
      <c r="D66" s="13">
        <v>1000</v>
      </c>
      <c r="E66" s="13">
        <v>2500</v>
      </c>
      <c r="F66" s="13">
        <f>Table1[[#This Row],[Actual Total  (Rs.)]]-Table1[[#This Row],[Budgeted Amount  (Rs.)]]</f>
        <v>-1500</v>
      </c>
    </row>
    <row r="67" spans="1:18" s="14" customFormat="1" ht="21" customHeight="1" x14ac:dyDescent="0.35">
      <c r="A67" s="18" t="s">
        <v>27</v>
      </c>
      <c r="B67" s="12"/>
      <c r="C67" s="13"/>
      <c r="D67" s="13">
        <v>0</v>
      </c>
      <c r="E67" s="13">
        <v>2000</v>
      </c>
      <c r="F67" s="13">
        <f>Table1[[#This Row],[Actual Total  (Rs.)]]-Table1[[#This Row],[Budgeted Amount  (Rs.)]]</f>
        <v>-2000</v>
      </c>
    </row>
    <row r="68" spans="1:18" s="14" customFormat="1" ht="21" customHeight="1" x14ac:dyDescent="0.35">
      <c r="A68" s="18" t="s">
        <v>28</v>
      </c>
      <c r="B68" s="12"/>
      <c r="C68" s="13"/>
      <c r="D68" s="13">
        <v>3500</v>
      </c>
      <c r="E68" s="13">
        <v>3500</v>
      </c>
      <c r="F68" s="13">
        <f>Table1[[#This Row],[Actual Total  (Rs.)]]-Table1[[#This Row],[Budgeted Amount  (Rs.)]]</f>
        <v>0</v>
      </c>
      <c r="R68" s="14">
        <v>28950</v>
      </c>
    </row>
    <row r="69" spans="1:18" s="14" customFormat="1" ht="21" customHeight="1" x14ac:dyDescent="0.35">
      <c r="A69" s="18" t="s">
        <v>29</v>
      </c>
      <c r="B69" s="12"/>
      <c r="C69" s="13"/>
      <c r="D69" s="13">
        <v>1125</v>
      </c>
      <c r="E69" s="13">
        <v>0</v>
      </c>
      <c r="F69" s="13">
        <f>Table1[[#This Row],[Actual Total  (Rs.)]]-Table1[[#This Row],[Budgeted Amount  (Rs.)]]</f>
        <v>1125</v>
      </c>
      <c r="R69" s="14">
        <v>1460</v>
      </c>
    </row>
    <row r="70" spans="1:18" s="14" customFormat="1" ht="21" customHeight="1" x14ac:dyDescent="0.35">
      <c r="A70" s="18" t="s">
        <v>30</v>
      </c>
      <c r="B70" s="12">
        <v>2</v>
      </c>
      <c r="C70" s="13">
        <v>720</v>
      </c>
      <c r="D70" s="13">
        <f>Table1[[#This Row],[Units]]*Table1[[#This Row],[Unit Price (Rs.)]]</f>
        <v>1440</v>
      </c>
      <c r="E70" s="13">
        <v>3500</v>
      </c>
      <c r="F70" s="13">
        <f>Table1[[#This Row],[Actual Total  (Rs.)]]-Table1[[#This Row],[Budgeted Amount  (Rs.)]]</f>
        <v>-2060</v>
      </c>
      <c r="R70" s="14">
        <f>R68+R69</f>
        <v>30410</v>
      </c>
    </row>
    <row r="71" spans="1:18" s="14" customFormat="1" ht="21" customHeight="1" x14ac:dyDescent="0.35">
      <c r="A71" s="18" t="s">
        <v>31</v>
      </c>
      <c r="B71" s="12"/>
      <c r="C71" s="13"/>
      <c r="D71" s="13">
        <v>1500</v>
      </c>
      <c r="E71" s="13"/>
      <c r="F71" s="13">
        <f>Table1[[#This Row],[Actual Total  (Rs.)]]-Table1[[#This Row],[Budgeted Amount  (Rs.)]]</f>
        <v>1500</v>
      </c>
    </row>
    <row r="72" spans="1:18" s="14" customFormat="1" ht="21" customHeight="1" x14ac:dyDescent="0.35">
      <c r="A72" s="18" t="s">
        <v>32</v>
      </c>
      <c r="B72" s="12"/>
      <c r="C72" s="13"/>
      <c r="D72" s="13">
        <v>1500</v>
      </c>
      <c r="E72" s="13"/>
      <c r="F72" s="13">
        <f>Table1[[#This Row],[Actual Total  (Rs.)]]-Table1[[#This Row],[Budgeted Amount  (Rs.)]]</f>
        <v>1500</v>
      </c>
    </row>
    <row r="73" spans="1:18" s="14" customFormat="1" ht="21" customHeight="1" x14ac:dyDescent="0.35">
      <c r="A73" s="18"/>
      <c r="B73" s="12"/>
      <c r="C73" s="13"/>
      <c r="D73" s="13">
        <f>Table1[[#This Row],[Units]]*Table1[[#This Row],[Unit Price (Rs.)]]</f>
        <v>0</v>
      </c>
      <c r="E73" s="13"/>
      <c r="F73" s="13">
        <f>Table1[[#This Row],[Actual Total  (Rs.)]]-Table1[[#This Row],[Budgeted Amount  (Rs.)]]</f>
        <v>0</v>
      </c>
    </row>
    <row r="74" spans="1:18" ht="21" customHeight="1" x14ac:dyDescent="0.35">
      <c r="A74" s="19"/>
      <c r="D74" s="5">
        <f>Table1[[#This Row],[Units]]*Table1[[#This Row],[Unit Price (Rs.)]]</f>
        <v>0</v>
      </c>
      <c r="F74" s="5">
        <f>Table1[[#This Row],[Actual Total  (Rs.)]]-Table1[[#This Row],[Budgeted Amount  (Rs.)]]</f>
        <v>0</v>
      </c>
    </row>
    <row r="75" spans="1:18" s="14" customFormat="1" ht="26.25" x14ac:dyDescent="0.35">
      <c r="A75" s="32"/>
      <c r="B75" s="33"/>
      <c r="C75" s="34"/>
      <c r="D75" s="36">
        <f>SUM(Table1[Actual Total  (Rs.)])</f>
        <v>26690</v>
      </c>
      <c r="E75" s="36">
        <f>SUM(Table1[Budgeted Amount  (Rs.)])</f>
        <v>32555</v>
      </c>
      <c r="F75" s="36">
        <f>SUM(Table1[Varience (Rs.)])</f>
        <v>-5865</v>
      </c>
    </row>
  </sheetData>
  <mergeCells count="5">
    <mergeCell ref="A3:B3"/>
    <mergeCell ref="A5:B5"/>
    <mergeCell ref="A15:B15"/>
    <mergeCell ref="A43:B43"/>
    <mergeCell ref="A49:B49"/>
  </mergeCells>
  <dataValidations count="6">
    <dataValidation allowBlank="1" showInputMessage="1" showErrorMessage="1" prompt="Enter the amount of your expense below" sqref="A50 A6 A16"/>
    <dataValidation allowBlank="1" showInputMessage="1" showErrorMessage="1" prompt="Classify your expense as business or personal below" sqref="B50"/>
    <dataValidation allowBlank="1" showInputMessage="1" showErrorMessage="1" prompt="Enter any notes relating to your expense below" sqref="D50"/>
    <dataValidation allowBlank="1" showInputMessage="1" showErrorMessage="1" prompt="Enter whether or not a receipt is required for your expense below" sqref="E50:F50 B6 B16"/>
    <dataValidation allowBlank="1" sqref="A51:B74 A17:A39"/>
    <dataValidation allowBlank="1" showInputMessage="1" showErrorMessage="1" prompt="Enter the category of your expense below" sqref="C50"/>
  </dataValidations>
  <printOptions horizontalCentered="1"/>
  <pageMargins left="0.7" right="0.7" top="0.75" bottom="0.75" header="0.3" footer="0.3"/>
  <pageSetup scale="25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Z28"/>
  <sheetViews>
    <sheetView showGridLines="0" zoomScale="55" zoomScaleNormal="55" workbookViewId="0">
      <selection activeCell="A3" sqref="A3:B3"/>
    </sheetView>
  </sheetViews>
  <sheetFormatPr defaultColWidth="11" defaultRowHeight="15.75" customHeight="1" x14ac:dyDescent="0.35"/>
  <cols>
    <col min="1" max="1" width="38" style="20" customWidth="1"/>
    <col min="2" max="2" width="16.54296875" style="11" customWidth="1"/>
    <col min="3" max="3" width="16.08984375" style="5" customWidth="1"/>
    <col min="4" max="4" width="16" style="5" customWidth="1"/>
    <col min="5" max="5" width="18.08984375" style="5" customWidth="1"/>
    <col min="6" max="6" width="15.7265625" style="5" customWidth="1"/>
    <col min="23" max="25" width="11" hidden="1" customWidth="1"/>
    <col min="26" max="26" width="20.90625" hidden="1" customWidth="1"/>
    <col min="27" max="27" width="0" hidden="1" customWidth="1"/>
  </cols>
  <sheetData>
    <row r="1" spans="1:26" ht="21" customHeight="1" x14ac:dyDescent="0.35">
      <c r="A1" s="16"/>
      <c r="B1" s="9"/>
      <c r="C1" s="6"/>
      <c r="D1" s="6"/>
      <c r="E1" s="6"/>
      <c r="F1" s="6"/>
    </row>
    <row r="2" spans="1:26" ht="21" customHeight="1" x14ac:dyDescent="0.35">
      <c r="A2" s="16"/>
      <c r="B2" s="9"/>
      <c r="C2" s="6"/>
      <c r="D2" s="6"/>
      <c r="E2" s="6"/>
      <c r="F2" s="6"/>
      <c r="X2" s="4" t="s">
        <v>1</v>
      </c>
      <c r="Z2" s="4" t="s">
        <v>2</v>
      </c>
    </row>
    <row r="3" spans="1:26" ht="27.75" customHeight="1" x14ac:dyDescent="0.35">
      <c r="A3" s="115" t="s">
        <v>52</v>
      </c>
      <c r="B3" s="115"/>
      <c r="C3" s="7"/>
      <c r="D3" s="7"/>
      <c r="E3" s="7"/>
      <c r="F3" s="7"/>
      <c r="X3" s="2" t="s">
        <v>0</v>
      </c>
      <c r="Z3" s="3" t="s">
        <v>3</v>
      </c>
    </row>
    <row r="4" spans="1:26" ht="21" customHeight="1" x14ac:dyDescent="0.35">
      <c r="A4" s="17"/>
      <c r="B4" s="10"/>
      <c r="C4" s="7"/>
      <c r="D4" s="7"/>
      <c r="E4" s="7"/>
      <c r="F4" s="7"/>
      <c r="G4" s="1"/>
    </row>
    <row r="5" spans="1:26" ht="26.25" x14ac:dyDescent="0.35">
      <c r="A5" s="116" t="s">
        <v>38</v>
      </c>
      <c r="B5" s="116"/>
      <c r="C5" s="1"/>
      <c r="D5"/>
      <c r="E5"/>
      <c r="F5"/>
    </row>
    <row r="6" spans="1:26" s="26" customFormat="1" ht="23.25" x14ac:dyDescent="0.35">
      <c r="A6" s="27" t="s">
        <v>4</v>
      </c>
      <c r="B6" s="28" t="s">
        <v>37</v>
      </c>
    </row>
    <row r="7" spans="1:26" ht="21" customHeight="1" x14ac:dyDescent="0.35">
      <c r="A7" s="29" t="s">
        <v>46</v>
      </c>
      <c r="B7" s="30">
        <v>80000</v>
      </c>
      <c r="C7" s="1"/>
      <c r="D7"/>
      <c r="E7"/>
      <c r="F7"/>
    </row>
    <row r="8" spans="1:26" ht="21" customHeight="1" x14ac:dyDescent="0.35">
      <c r="A8" s="40"/>
      <c r="B8" s="30"/>
      <c r="C8" s="1"/>
      <c r="D8"/>
      <c r="E8"/>
      <c r="F8"/>
    </row>
    <row r="9" spans="1:26" s="39" customFormat="1" ht="21" customHeight="1" x14ac:dyDescent="0.35">
      <c r="A9" s="35" t="s">
        <v>6</v>
      </c>
      <c r="B9" s="31">
        <f>SUM(B7:B7)</f>
        <v>80000</v>
      </c>
      <c r="C9" s="38"/>
    </row>
    <row r="10" spans="1:26" ht="21" customHeight="1" x14ac:dyDescent="0.35">
      <c r="A10" s="17"/>
      <c r="B10" s="10"/>
      <c r="C10" s="7"/>
      <c r="D10" s="7"/>
      <c r="E10" s="7"/>
      <c r="F10" s="7"/>
      <c r="G10" s="1"/>
    </row>
    <row r="11" spans="1:26" ht="21" customHeight="1" x14ac:dyDescent="0.35">
      <c r="A11" s="17"/>
      <c r="B11" s="10"/>
      <c r="C11" s="7"/>
      <c r="D11" s="7"/>
      <c r="E11" s="7"/>
      <c r="F11" s="7"/>
      <c r="G11" s="1"/>
    </row>
    <row r="12" spans="1:26" ht="26.25" x14ac:dyDescent="0.35">
      <c r="A12" s="116" t="s">
        <v>39</v>
      </c>
      <c r="B12" s="116"/>
      <c r="C12" s="7"/>
      <c r="D12" s="7"/>
      <c r="E12" s="7"/>
      <c r="F12" s="7"/>
      <c r="G12" s="1"/>
    </row>
    <row r="13" spans="1:26" s="26" customFormat="1" ht="23.25" x14ac:dyDescent="0.35">
      <c r="A13" s="27" t="s">
        <v>4</v>
      </c>
      <c r="B13" s="28" t="s">
        <v>37</v>
      </c>
    </row>
    <row r="14" spans="1:26" ht="21" customHeight="1" x14ac:dyDescent="0.35">
      <c r="A14" s="21" t="s">
        <v>47</v>
      </c>
      <c r="B14" s="15">
        <v>3300</v>
      </c>
      <c r="C14" s="7"/>
      <c r="D14" s="7"/>
      <c r="E14" s="7"/>
      <c r="F14" s="7"/>
      <c r="G14" s="1"/>
    </row>
    <row r="15" spans="1:26" ht="21" customHeight="1" x14ac:dyDescent="0.35">
      <c r="A15" s="21" t="s">
        <v>48</v>
      </c>
      <c r="B15" s="15">
        <v>2650</v>
      </c>
      <c r="C15" s="7"/>
      <c r="D15" s="7"/>
      <c r="E15" s="7"/>
      <c r="F15" s="7"/>
      <c r="G15" s="1"/>
    </row>
    <row r="16" spans="1:26" ht="21" customHeight="1" x14ac:dyDescent="0.35">
      <c r="A16" s="21" t="s">
        <v>49</v>
      </c>
      <c r="B16" s="15">
        <v>21500</v>
      </c>
      <c r="C16" s="7"/>
      <c r="D16" s="7"/>
      <c r="E16" s="7"/>
      <c r="F16" s="7"/>
      <c r="G16" s="1"/>
    </row>
    <row r="17" spans="1:7" ht="21" customHeight="1" x14ac:dyDescent="0.35">
      <c r="A17" s="21" t="s">
        <v>50</v>
      </c>
      <c r="B17" s="15">
        <v>840</v>
      </c>
      <c r="C17" s="7"/>
      <c r="D17" s="7"/>
      <c r="E17" s="7"/>
      <c r="F17" s="7"/>
      <c r="G17" s="1"/>
    </row>
    <row r="18" spans="1:7" ht="21" customHeight="1" x14ac:dyDescent="0.35">
      <c r="A18" s="21" t="s">
        <v>51</v>
      </c>
      <c r="B18" s="15">
        <v>3514.21</v>
      </c>
      <c r="C18" s="7"/>
      <c r="D18" s="7"/>
      <c r="E18" s="7"/>
      <c r="F18" s="7"/>
      <c r="G18" s="1"/>
    </row>
    <row r="19" spans="1:7" ht="21" customHeight="1" x14ac:dyDescent="0.35">
      <c r="A19" s="22"/>
      <c r="B19" s="8">
        <v>0</v>
      </c>
      <c r="C19" s="7"/>
      <c r="D19" s="7"/>
      <c r="E19" s="7"/>
      <c r="F19" s="7"/>
      <c r="G19" s="1"/>
    </row>
    <row r="20" spans="1:7" ht="21" customHeight="1" x14ac:dyDescent="0.35">
      <c r="A20" s="35" t="s">
        <v>6</v>
      </c>
      <c r="B20" s="37">
        <f>SUM(B14:B19)</f>
        <v>31804.21</v>
      </c>
      <c r="C20" s="7"/>
      <c r="D20" s="7"/>
      <c r="E20" s="7"/>
      <c r="F20" s="7"/>
      <c r="G20" s="1"/>
    </row>
    <row r="21" spans="1:7" ht="21" customHeight="1" x14ac:dyDescent="0.35">
      <c r="A21" s="17"/>
      <c r="B21" s="10"/>
      <c r="C21" s="7"/>
      <c r="D21" s="7"/>
      <c r="E21" s="7"/>
      <c r="F21" s="7"/>
      <c r="G21" s="1"/>
    </row>
    <row r="22" spans="1:7" ht="21" customHeight="1" x14ac:dyDescent="0.35">
      <c r="A22" s="17"/>
      <c r="B22" s="10"/>
      <c r="C22" s="7"/>
      <c r="D22" s="7"/>
      <c r="E22" s="7"/>
      <c r="F22" s="7"/>
      <c r="G22" s="1"/>
    </row>
    <row r="23" spans="1:7" ht="21" customHeight="1" x14ac:dyDescent="0.35">
      <c r="A23" s="116" t="s">
        <v>40</v>
      </c>
      <c r="B23" s="116"/>
      <c r="C23" s="7"/>
      <c r="D23" s="7"/>
      <c r="E23" s="7"/>
      <c r="F23" s="7"/>
      <c r="G23" s="1"/>
    </row>
    <row r="24" spans="1:7" ht="21" customHeight="1" x14ac:dyDescent="0.35">
      <c r="A24" s="21" t="s">
        <v>41</v>
      </c>
      <c r="B24" s="31">
        <f>B9</f>
        <v>80000</v>
      </c>
      <c r="C24" s="7"/>
      <c r="D24" s="7"/>
      <c r="E24" s="7"/>
      <c r="F24" s="7"/>
      <c r="G24" s="1"/>
    </row>
    <row r="25" spans="1:7" ht="21" customHeight="1" x14ac:dyDescent="0.35">
      <c r="A25" s="21" t="s">
        <v>42</v>
      </c>
      <c r="B25" s="37">
        <f>B20</f>
        <v>31804.21</v>
      </c>
      <c r="C25" s="7"/>
      <c r="D25" s="7"/>
      <c r="E25" s="7"/>
      <c r="F25" s="7"/>
      <c r="G25" s="1"/>
    </row>
    <row r="26" spans="1:7" ht="26.25" customHeight="1" x14ac:dyDescent="0.35">
      <c r="A26" s="41" t="s">
        <v>43</v>
      </c>
      <c r="B26" s="42">
        <f>B24-B25</f>
        <v>48195.79</v>
      </c>
      <c r="C26" s="7"/>
      <c r="D26" s="7"/>
      <c r="E26" s="7"/>
      <c r="F26" s="7"/>
      <c r="G26" s="1"/>
    </row>
    <row r="27" spans="1:7" ht="21" customHeight="1" x14ac:dyDescent="0.35">
      <c r="A27" s="17"/>
      <c r="B27" s="10"/>
      <c r="C27" s="7"/>
      <c r="D27" s="7"/>
      <c r="E27" s="7"/>
      <c r="F27" s="7"/>
      <c r="G27" s="1"/>
    </row>
    <row r="28" spans="1:7" ht="21" customHeight="1" x14ac:dyDescent="0.35">
      <c r="A28" s="17"/>
      <c r="B28" s="10"/>
      <c r="C28" s="7"/>
      <c r="D28" s="7"/>
      <c r="E28" s="7"/>
      <c r="F28" s="7"/>
      <c r="G28" s="1"/>
    </row>
  </sheetData>
  <mergeCells count="4">
    <mergeCell ref="A3:B3"/>
    <mergeCell ref="A5:B5"/>
    <mergeCell ref="A12:B12"/>
    <mergeCell ref="A23:B23"/>
  </mergeCells>
  <dataValidations count="3">
    <dataValidation allowBlank="1" sqref="A14:A19"/>
    <dataValidation allowBlank="1" showInputMessage="1" showErrorMessage="1" prompt="Enter whether or not a receipt is required for your expense below" sqref="B6 B13"/>
    <dataValidation allowBlank="1" showInputMessage="1" showErrorMessage="1" prompt="Enter the amount of your expense below" sqref="A6 A13"/>
  </dataValidations>
  <printOptions horizontalCentered="1"/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2:D145"/>
  <sheetViews>
    <sheetView zoomScale="55" zoomScaleNormal="55" workbookViewId="0">
      <selection activeCell="A2" sqref="A2:C2"/>
    </sheetView>
  </sheetViews>
  <sheetFormatPr defaultRowHeight="21" x14ac:dyDescent="0.35"/>
  <cols>
    <col min="1" max="1" width="33.81640625" style="57" customWidth="1"/>
    <col min="2" max="2" width="12.81640625" style="57" customWidth="1"/>
    <col min="3" max="3" width="11.1796875" style="57" customWidth="1"/>
    <col min="4" max="4" width="11.08984375" style="57" customWidth="1"/>
    <col min="5" max="16384" width="8.7265625" style="55"/>
  </cols>
  <sheetData>
    <row r="2" spans="1:4" ht="31.5" x14ac:dyDescent="0.35">
      <c r="A2" s="115" t="s">
        <v>53</v>
      </c>
      <c r="B2" s="115"/>
      <c r="C2" s="115"/>
    </row>
    <row r="4" spans="1:4" ht="26.25" x14ac:dyDescent="0.4">
      <c r="A4" s="117" t="s">
        <v>54</v>
      </c>
      <c r="B4" s="117"/>
      <c r="C4" s="117"/>
    </row>
    <row r="5" spans="1:4" ht="21.75" thickBot="1" x14ac:dyDescent="0.4"/>
    <row r="6" spans="1:4" x14ac:dyDescent="0.35">
      <c r="A6" s="104" t="s">
        <v>39</v>
      </c>
      <c r="B6" s="58"/>
      <c r="C6" s="59">
        <f>C62</f>
        <v>524790</v>
      </c>
      <c r="D6" s="74"/>
    </row>
    <row r="7" spans="1:4" x14ac:dyDescent="0.35">
      <c r="A7" s="105"/>
      <c r="B7" s="61"/>
      <c r="C7" s="62"/>
      <c r="D7" s="74"/>
    </row>
    <row r="8" spans="1:4" x14ac:dyDescent="0.35">
      <c r="A8" s="105" t="s">
        <v>41</v>
      </c>
      <c r="B8" s="61"/>
      <c r="C8" s="62"/>
      <c r="D8" s="74"/>
    </row>
    <row r="9" spans="1:4" x14ac:dyDescent="0.35">
      <c r="A9" s="63" t="s">
        <v>55</v>
      </c>
      <c r="B9" s="61">
        <f>C89</f>
        <v>332500</v>
      </c>
      <c r="C9" s="62"/>
      <c r="D9" s="74"/>
    </row>
    <row r="10" spans="1:4" x14ac:dyDescent="0.35">
      <c r="A10" s="63" t="s">
        <v>56</v>
      </c>
      <c r="B10" s="61">
        <f>C109</f>
        <v>45000</v>
      </c>
      <c r="C10" s="62"/>
      <c r="D10" s="74"/>
    </row>
    <row r="11" spans="1:4" x14ac:dyDescent="0.35">
      <c r="A11" s="63" t="s">
        <v>144</v>
      </c>
      <c r="B11" s="61">
        <f>C96</f>
        <v>98404</v>
      </c>
      <c r="C11" s="62">
        <f>SUM(B9:B11)</f>
        <v>475904</v>
      </c>
      <c r="D11" s="74"/>
    </row>
    <row r="12" spans="1:4" ht="21.75" thickBot="1" x14ac:dyDescent="0.4">
      <c r="A12" s="64" t="s">
        <v>58</v>
      </c>
      <c r="B12" s="65"/>
      <c r="C12" s="66">
        <f>C11-C6</f>
        <v>-48886</v>
      </c>
      <c r="D12" s="74"/>
    </row>
    <row r="13" spans="1:4" ht="21.75" thickBot="1" x14ac:dyDescent="0.4">
      <c r="A13" s="67"/>
      <c r="B13" s="68"/>
      <c r="C13" s="69"/>
      <c r="D13" s="74"/>
    </row>
    <row r="14" spans="1:4" x14ac:dyDescent="0.35">
      <c r="A14" s="104" t="s">
        <v>59</v>
      </c>
      <c r="B14" s="58"/>
      <c r="C14" s="59"/>
      <c r="D14" s="74"/>
    </row>
    <row r="15" spans="1:4" x14ac:dyDescent="0.35">
      <c r="A15" s="63" t="s">
        <v>56</v>
      </c>
      <c r="B15" s="61">
        <f>C109</f>
        <v>45000</v>
      </c>
      <c r="C15" s="62"/>
      <c r="D15" s="74"/>
    </row>
    <row r="16" spans="1:4" x14ac:dyDescent="0.35">
      <c r="A16" s="70" t="s">
        <v>60</v>
      </c>
      <c r="B16" s="71">
        <v>7614</v>
      </c>
      <c r="C16" s="72">
        <f>SUM(B15:B16)</f>
        <v>52614</v>
      </c>
      <c r="D16" s="74"/>
    </row>
    <row r="17" spans="1:4" ht="21.75" thickBot="1" x14ac:dyDescent="0.4">
      <c r="A17" s="70"/>
      <c r="B17" s="61"/>
      <c r="C17" s="56">
        <f>C16</f>
        <v>52614</v>
      </c>
      <c r="D17" s="74"/>
    </row>
    <row r="18" spans="1:4" ht="21.75" thickTop="1" x14ac:dyDescent="0.35">
      <c r="A18" s="105" t="s">
        <v>61</v>
      </c>
      <c r="B18" s="61"/>
      <c r="C18" s="62"/>
      <c r="D18" s="74"/>
    </row>
    <row r="19" spans="1:4" x14ac:dyDescent="0.35">
      <c r="A19" s="70" t="s">
        <v>62</v>
      </c>
      <c r="B19" s="61"/>
      <c r="C19" s="62">
        <f>C12</f>
        <v>-48886</v>
      </c>
      <c r="D19" s="74"/>
    </row>
    <row r="20" spans="1:4" x14ac:dyDescent="0.35">
      <c r="A20" s="60"/>
      <c r="B20" s="61"/>
      <c r="C20" s="62"/>
      <c r="D20" s="74"/>
    </row>
    <row r="21" spans="1:4" x14ac:dyDescent="0.35">
      <c r="A21" s="105" t="s">
        <v>63</v>
      </c>
      <c r="B21" s="61"/>
      <c r="C21" s="62"/>
      <c r="D21" s="74"/>
    </row>
    <row r="22" spans="1:4" x14ac:dyDescent="0.35">
      <c r="A22" s="119" t="s">
        <v>142</v>
      </c>
      <c r="B22" s="61">
        <f>B120</f>
        <v>40000</v>
      </c>
      <c r="C22" s="62"/>
      <c r="D22" s="74"/>
    </row>
    <row r="23" spans="1:4" x14ac:dyDescent="0.35">
      <c r="A23" s="63" t="s">
        <v>143</v>
      </c>
      <c r="B23" s="61">
        <f>B121</f>
        <v>44000</v>
      </c>
      <c r="C23" s="62"/>
      <c r="D23" s="74"/>
    </row>
    <row r="24" spans="1:4" x14ac:dyDescent="0.35">
      <c r="A24" s="94" t="s">
        <v>64</v>
      </c>
      <c r="B24" s="61">
        <f>B122</f>
        <v>17500</v>
      </c>
      <c r="C24" s="73">
        <f>SUM(B22:B24)</f>
        <v>101500</v>
      </c>
      <c r="D24" s="74"/>
    </row>
    <row r="25" spans="1:4" x14ac:dyDescent="0.35">
      <c r="A25" s="63"/>
      <c r="B25" s="61"/>
      <c r="C25" s="62"/>
      <c r="D25" s="74"/>
    </row>
    <row r="26" spans="1:4" ht="21.75" thickBot="1" x14ac:dyDescent="0.4">
      <c r="A26" s="64"/>
      <c r="B26" s="65"/>
      <c r="C26" s="56">
        <f>C24+C19</f>
        <v>52614</v>
      </c>
      <c r="D26" s="74"/>
    </row>
    <row r="27" spans="1:4" x14ac:dyDescent="0.35">
      <c r="B27" s="74"/>
      <c r="C27" s="74"/>
      <c r="D27" s="74"/>
    </row>
    <row r="28" spans="1:4" x14ac:dyDescent="0.35">
      <c r="B28" s="74"/>
      <c r="C28" s="74"/>
      <c r="D28" s="74"/>
    </row>
    <row r="29" spans="1:4" ht="26.25" x14ac:dyDescent="0.4">
      <c r="A29" s="117" t="s">
        <v>133</v>
      </c>
      <c r="B29" s="117"/>
      <c r="C29" s="117"/>
      <c r="D29" s="117"/>
    </row>
    <row r="31" spans="1:4" ht="26.25" x14ac:dyDescent="0.4">
      <c r="A31" s="117" t="s">
        <v>65</v>
      </c>
      <c r="B31" s="117"/>
      <c r="C31" s="117"/>
      <c r="D31" s="117"/>
    </row>
    <row r="33" spans="1:4" x14ac:dyDescent="0.35">
      <c r="A33" s="75"/>
      <c r="B33" s="76" t="s">
        <v>66</v>
      </c>
      <c r="C33" s="77" t="s">
        <v>67</v>
      </c>
      <c r="D33" s="76" t="s">
        <v>68</v>
      </c>
    </row>
    <row r="34" spans="1:4" x14ac:dyDescent="0.35">
      <c r="A34" s="78" t="s">
        <v>69</v>
      </c>
      <c r="B34" s="79">
        <v>94000</v>
      </c>
      <c r="C34" s="80">
        <v>93500</v>
      </c>
      <c r="D34" s="79">
        <f>C34-B34</f>
        <v>-500</v>
      </c>
    </row>
    <row r="35" spans="1:4" x14ac:dyDescent="0.35">
      <c r="A35" s="75" t="s">
        <v>70</v>
      </c>
      <c r="B35" s="79">
        <v>50000</v>
      </c>
      <c r="C35" s="80">
        <v>48000</v>
      </c>
      <c r="D35" s="79">
        <f t="shared" ref="D35:D62" si="0">C35-B35</f>
        <v>-2000</v>
      </c>
    </row>
    <row r="36" spans="1:4" x14ac:dyDescent="0.35">
      <c r="A36" s="75" t="s">
        <v>71</v>
      </c>
      <c r="B36" s="79">
        <v>40000</v>
      </c>
      <c r="C36" s="80">
        <v>40000</v>
      </c>
      <c r="D36" s="79">
        <f t="shared" si="0"/>
        <v>0</v>
      </c>
    </row>
    <row r="37" spans="1:4" x14ac:dyDescent="0.35">
      <c r="A37" s="75" t="s">
        <v>72</v>
      </c>
      <c r="B37" s="79">
        <v>27000</v>
      </c>
      <c r="C37" s="80">
        <v>27000</v>
      </c>
      <c r="D37" s="79">
        <f t="shared" si="0"/>
        <v>0</v>
      </c>
    </row>
    <row r="38" spans="1:4" x14ac:dyDescent="0.35">
      <c r="A38" s="75" t="s">
        <v>73</v>
      </c>
      <c r="B38" s="79">
        <v>20000</v>
      </c>
      <c r="C38" s="80">
        <v>26500</v>
      </c>
      <c r="D38" s="79">
        <f t="shared" si="0"/>
        <v>6500</v>
      </c>
    </row>
    <row r="39" spans="1:4" x14ac:dyDescent="0.35">
      <c r="A39" s="75" t="s">
        <v>74</v>
      </c>
      <c r="B39" s="79">
        <v>20000</v>
      </c>
      <c r="C39" s="80">
        <v>24500</v>
      </c>
      <c r="D39" s="79">
        <f t="shared" si="0"/>
        <v>4500</v>
      </c>
    </row>
    <row r="40" spans="1:4" x14ac:dyDescent="0.35">
      <c r="A40" s="75" t="s">
        <v>28</v>
      </c>
      <c r="B40" s="79">
        <v>13000</v>
      </c>
      <c r="C40" s="80">
        <v>14000</v>
      </c>
      <c r="D40" s="79">
        <f t="shared" si="0"/>
        <v>1000</v>
      </c>
    </row>
    <row r="41" spans="1:4" x14ac:dyDescent="0.35">
      <c r="A41" s="75" t="s">
        <v>75</v>
      </c>
      <c r="B41" s="79">
        <v>12000</v>
      </c>
      <c r="C41" s="80">
        <v>12000</v>
      </c>
      <c r="D41" s="79">
        <f t="shared" si="0"/>
        <v>0</v>
      </c>
    </row>
    <row r="42" spans="1:4" x14ac:dyDescent="0.35">
      <c r="A42" s="75" t="s">
        <v>76</v>
      </c>
      <c r="B42" s="79">
        <v>12000</v>
      </c>
      <c r="C42" s="80">
        <v>16500</v>
      </c>
      <c r="D42" s="79">
        <f t="shared" si="0"/>
        <v>4500</v>
      </c>
    </row>
    <row r="43" spans="1:4" x14ac:dyDescent="0.35">
      <c r="A43" s="75" t="s">
        <v>77</v>
      </c>
      <c r="B43" s="79">
        <v>12000</v>
      </c>
      <c r="C43" s="80">
        <v>13000</v>
      </c>
      <c r="D43" s="79">
        <f t="shared" si="0"/>
        <v>1000</v>
      </c>
    </row>
    <row r="44" spans="1:4" x14ac:dyDescent="0.35">
      <c r="A44" s="75" t="s">
        <v>78</v>
      </c>
      <c r="B44" s="79">
        <v>10200</v>
      </c>
      <c r="C44" s="80">
        <v>15750</v>
      </c>
      <c r="D44" s="79">
        <f t="shared" si="0"/>
        <v>5550</v>
      </c>
    </row>
    <row r="45" spans="1:4" x14ac:dyDescent="0.35">
      <c r="A45" s="75" t="s">
        <v>79</v>
      </c>
      <c r="B45" s="79">
        <v>10000</v>
      </c>
      <c r="C45" s="80">
        <v>7800</v>
      </c>
      <c r="D45" s="79">
        <f t="shared" si="0"/>
        <v>-2200</v>
      </c>
    </row>
    <row r="46" spans="1:4" x14ac:dyDescent="0.35">
      <c r="A46" s="75" t="s">
        <v>80</v>
      </c>
      <c r="B46" s="79">
        <v>5000</v>
      </c>
      <c r="C46" s="80">
        <v>5000</v>
      </c>
      <c r="D46" s="79">
        <f t="shared" si="0"/>
        <v>0</v>
      </c>
    </row>
    <row r="47" spans="1:4" x14ac:dyDescent="0.35">
      <c r="A47" s="75" t="s">
        <v>81</v>
      </c>
      <c r="B47" s="79">
        <v>7000</v>
      </c>
      <c r="C47" s="80">
        <v>7160</v>
      </c>
      <c r="D47" s="79">
        <f t="shared" si="0"/>
        <v>160</v>
      </c>
    </row>
    <row r="48" spans="1:4" x14ac:dyDescent="0.35">
      <c r="A48" s="75" t="s">
        <v>82</v>
      </c>
      <c r="B48" s="79">
        <v>5000</v>
      </c>
      <c r="C48" s="80">
        <v>9000</v>
      </c>
      <c r="D48" s="79">
        <f t="shared" si="0"/>
        <v>4000</v>
      </c>
    </row>
    <row r="49" spans="1:4" x14ac:dyDescent="0.35">
      <c r="A49" s="75" t="s">
        <v>83</v>
      </c>
      <c r="B49" s="79">
        <v>3500</v>
      </c>
      <c r="C49" s="80">
        <v>3300</v>
      </c>
      <c r="D49" s="79">
        <f t="shared" si="0"/>
        <v>-200</v>
      </c>
    </row>
    <row r="50" spans="1:4" x14ac:dyDescent="0.35">
      <c r="A50" s="75" t="s">
        <v>84</v>
      </c>
      <c r="B50" s="79">
        <v>0</v>
      </c>
      <c r="C50" s="80">
        <v>2000</v>
      </c>
      <c r="D50" s="79">
        <f t="shared" si="0"/>
        <v>2000</v>
      </c>
    </row>
    <row r="51" spans="1:4" x14ac:dyDescent="0.35">
      <c r="A51" s="75" t="s">
        <v>85</v>
      </c>
      <c r="B51" s="79">
        <v>0</v>
      </c>
      <c r="C51" s="80">
        <v>1590</v>
      </c>
      <c r="D51" s="79">
        <f t="shared" si="0"/>
        <v>1590</v>
      </c>
    </row>
    <row r="52" spans="1:4" x14ac:dyDescent="0.35">
      <c r="A52" s="75" t="s">
        <v>86</v>
      </c>
      <c r="B52" s="79">
        <v>105000</v>
      </c>
      <c r="C52" s="80">
        <v>105000</v>
      </c>
      <c r="D52" s="79">
        <f t="shared" si="0"/>
        <v>0</v>
      </c>
    </row>
    <row r="53" spans="1:4" x14ac:dyDescent="0.35">
      <c r="A53" s="75"/>
      <c r="B53" s="79"/>
      <c r="C53" s="80"/>
      <c r="D53" s="79"/>
    </row>
    <row r="54" spans="1:4" x14ac:dyDescent="0.35">
      <c r="A54" s="75"/>
      <c r="B54" s="81">
        <f>SUM(B34:B52)</f>
        <v>445700</v>
      </c>
      <c r="C54" s="81">
        <f>SUM(C34:C53)</f>
        <v>471600</v>
      </c>
      <c r="D54" s="79">
        <f t="shared" si="0"/>
        <v>25900</v>
      </c>
    </row>
    <row r="55" spans="1:4" x14ac:dyDescent="0.35">
      <c r="A55" s="75"/>
      <c r="B55" s="79"/>
      <c r="C55" s="80"/>
      <c r="D55" s="79"/>
    </row>
    <row r="56" spans="1:4" x14ac:dyDescent="0.35">
      <c r="A56" s="75" t="s">
        <v>87</v>
      </c>
      <c r="B56" s="79">
        <v>32000</v>
      </c>
      <c r="C56" s="80">
        <v>35000</v>
      </c>
      <c r="D56" s="79">
        <f t="shared" si="0"/>
        <v>3000</v>
      </c>
    </row>
    <row r="57" spans="1:4" x14ac:dyDescent="0.35">
      <c r="A57" s="75" t="s">
        <v>88</v>
      </c>
      <c r="B57" s="79">
        <v>15000</v>
      </c>
      <c r="C57" s="80">
        <v>15000</v>
      </c>
      <c r="D57" s="79">
        <f t="shared" si="0"/>
        <v>0</v>
      </c>
    </row>
    <row r="58" spans="1:4" x14ac:dyDescent="0.35">
      <c r="A58" s="75" t="s">
        <v>89</v>
      </c>
      <c r="B58" s="79">
        <v>3200</v>
      </c>
      <c r="C58" s="80">
        <v>3190</v>
      </c>
      <c r="D58" s="79">
        <f t="shared" si="0"/>
        <v>-10</v>
      </c>
    </row>
    <row r="59" spans="1:4" x14ac:dyDescent="0.35">
      <c r="A59" s="75"/>
      <c r="B59" s="79"/>
      <c r="C59" s="80"/>
      <c r="D59" s="79"/>
    </row>
    <row r="60" spans="1:4" x14ac:dyDescent="0.35">
      <c r="A60" s="75"/>
      <c r="B60" s="81">
        <f>SUM(B56:B58)</f>
        <v>50200</v>
      </c>
      <c r="C60" s="81">
        <f>SUM(C56:C59)</f>
        <v>53190</v>
      </c>
      <c r="D60" s="79">
        <f t="shared" si="0"/>
        <v>2990</v>
      </c>
    </row>
    <row r="61" spans="1:4" x14ac:dyDescent="0.35">
      <c r="A61" s="75"/>
      <c r="B61" s="82"/>
      <c r="C61" s="83"/>
      <c r="D61" s="79"/>
    </row>
    <row r="62" spans="1:4" ht="21.75" thickBot="1" x14ac:dyDescent="0.4">
      <c r="A62" s="84" t="s">
        <v>90</v>
      </c>
      <c r="B62" s="85">
        <f>B54+B60</f>
        <v>495900</v>
      </c>
      <c r="C62" s="86">
        <f>SUM(C60+C54)</f>
        <v>524790</v>
      </c>
      <c r="D62" s="79">
        <f t="shared" si="0"/>
        <v>28890</v>
      </c>
    </row>
    <row r="63" spans="1:4" ht="21.75" thickTop="1" x14ac:dyDescent="0.35">
      <c r="B63" s="87"/>
    </row>
    <row r="64" spans="1:4" x14ac:dyDescent="0.35">
      <c r="B64" s="87"/>
    </row>
    <row r="65" spans="1:4" x14ac:dyDescent="0.35">
      <c r="B65" s="87"/>
    </row>
    <row r="66" spans="1:4" ht="26.25" x14ac:dyDescent="0.4">
      <c r="A66" s="117" t="s">
        <v>91</v>
      </c>
      <c r="B66" s="117"/>
      <c r="C66" s="117"/>
      <c r="D66" s="106"/>
    </row>
    <row r="67" spans="1:4" x14ac:dyDescent="0.35">
      <c r="A67" s="87"/>
      <c r="B67" s="87"/>
    </row>
    <row r="68" spans="1:4" x14ac:dyDescent="0.35">
      <c r="A68" s="75"/>
      <c r="B68" s="76" t="s">
        <v>66</v>
      </c>
      <c r="C68" s="77" t="s">
        <v>67</v>
      </c>
      <c r="D68" s="76" t="s">
        <v>68</v>
      </c>
    </row>
    <row r="69" spans="1:4" x14ac:dyDescent="0.35">
      <c r="A69" s="88" t="s">
        <v>107</v>
      </c>
      <c r="B69" s="79">
        <v>50000</v>
      </c>
      <c r="C69" s="80">
        <v>40000</v>
      </c>
      <c r="D69" s="100">
        <f t="shared" ref="D69" si="1">B69-C69</f>
        <v>10000</v>
      </c>
    </row>
    <row r="70" spans="1:4" x14ac:dyDescent="0.35">
      <c r="A70" s="88" t="s">
        <v>92</v>
      </c>
      <c r="B70" s="79">
        <v>20000</v>
      </c>
      <c r="C70" s="80">
        <v>20000</v>
      </c>
      <c r="D70" s="100">
        <f>C70-B70</f>
        <v>0</v>
      </c>
    </row>
    <row r="71" spans="1:4" x14ac:dyDescent="0.35">
      <c r="A71" s="88" t="s">
        <v>111</v>
      </c>
      <c r="B71" s="79">
        <v>15000</v>
      </c>
      <c r="C71" s="80">
        <v>15000</v>
      </c>
      <c r="D71" s="100">
        <f>B71-C71</f>
        <v>0</v>
      </c>
    </row>
    <row r="72" spans="1:4" x14ac:dyDescent="0.35">
      <c r="A72" s="88" t="s">
        <v>110</v>
      </c>
      <c r="B72" s="79">
        <v>10000</v>
      </c>
      <c r="C72" s="80">
        <v>7500</v>
      </c>
      <c r="D72" s="100">
        <f>B72-C72</f>
        <v>2500</v>
      </c>
    </row>
    <row r="73" spans="1:4" x14ac:dyDescent="0.35">
      <c r="A73" s="88" t="s">
        <v>93</v>
      </c>
      <c r="B73" s="79">
        <v>10000</v>
      </c>
      <c r="C73" s="80">
        <v>10000</v>
      </c>
      <c r="D73" s="100">
        <f t="shared" ref="D73:D85" si="2">C73-B73</f>
        <v>0</v>
      </c>
    </row>
    <row r="74" spans="1:4" x14ac:dyDescent="0.35">
      <c r="A74" s="88" t="s">
        <v>94</v>
      </c>
      <c r="B74" s="79">
        <v>10000</v>
      </c>
      <c r="C74" s="80">
        <v>10000</v>
      </c>
      <c r="D74" s="100">
        <f t="shared" si="2"/>
        <v>0</v>
      </c>
    </row>
    <row r="75" spans="1:4" x14ac:dyDescent="0.35">
      <c r="A75" s="88" t="s">
        <v>95</v>
      </c>
      <c r="B75" s="79">
        <v>10000</v>
      </c>
      <c r="C75" s="80">
        <v>10000</v>
      </c>
      <c r="D75" s="100">
        <f t="shared" si="2"/>
        <v>0</v>
      </c>
    </row>
    <row r="76" spans="1:4" x14ac:dyDescent="0.35">
      <c r="A76" s="88" t="s">
        <v>113</v>
      </c>
      <c r="B76" s="79">
        <v>5000</v>
      </c>
      <c r="C76" s="80">
        <v>5000</v>
      </c>
      <c r="D76" s="100">
        <f>B76-C76</f>
        <v>0</v>
      </c>
    </row>
    <row r="77" spans="1:4" x14ac:dyDescent="0.35">
      <c r="A77" s="88" t="s">
        <v>115</v>
      </c>
      <c r="B77" s="79">
        <v>0</v>
      </c>
      <c r="C77" s="80">
        <v>5000</v>
      </c>
      <c r="D77" s="100">
        <f>B77-C77</f>
        <v>-5000</v>
      </c>
    </row>
    <row r="78" spans="1:4" x14ac:dyDescent="0.35">
      <c r="A78" s="88" t="s">
        <v>116</v>
      </c>
      <c r="B78" s="79">
        <v>0</v>
      </c>
      <c r="C78" s="80">
        <v>5000</v>
      </c>
      <c r="D78" s="100">
        <f>B78-C78</f>
        <v>-5000</v>
      </c>
    </row>
    <row r="79" spans="1:4" x14ac:dyDescent="0.35">
      <c r="A79" s="88" t="s">
        <v>96</v>
      </c>
      <c r="B79" s="79">
        <v>5000</v>
      </c>
      <c r="C79" s="80">
        <v>5000</v>
      </c>
      <c r="D79" s="100">
        <f t="shared" si="2"/>
        <v>0</v>
      </c>
    </row>
    <row r="80" spans="1:4" x14ac:dyDescent="0.35">
      <c r="A80" s="88" t="s">
        <v>97</v>
      </c>
      <c r="B80" s="79">
        <v>5000</v>
      </c>
      <c r="C80" s="80">
        <v>5000</v>
      </c>
      <c r="D80" s="100">
        <f t="shared" si="2"/>
        <v>0</v>
      </c>
    </row>
    <row r="81" spans="1:4" x14ac:dyDescent="0.35">
      <c r="A81" s="88" t="s">
        <v>98</v>
      </c>
      <c r="B81" s="79">
        <v>5000</v>
      </c>
      <c r="C81" s="80">
        <v>5000</v>
      </c>
      <c r="D81" s="100">
        <f t="shared" si="2"/>
        <v>0</v>
      </c>
    </row>
    <row r="82" spans="1:4" x14ac:dyDescent="0.35">
      <c r="A82" s="88" t="s">
        <v>99</v>
      </c>
      <c r="B82" s="79">
        <v>5000</v>
      </c>
      <c r="C82" s="80">
        <v>5000</v>
      </c>
      <c r="D82" s="100">
        <f t="shared" si="2"/>
        <v>0</v>
      </c>
    </row>
    <row r="83" spans="1:4" x14ac:dyDescent="0.35">
      <c r="A83" s="88" t="s">
        <v>100</v>
      </c>
      <c r="B83" s="79">
        <v>0</v>
      </c>
      <c r="C83" s="80">
        <v>5000</v>
      </c>
      <c r="D83" s="100">
        <f t="shared" si="2"/>
        <v>5000</v>
      </c>
    </row>
    <row r="84" spans="1:4" x14ac:dyDescent="0.35">
      <c r="A84" s="88" t="s">
        <v>106</v>
      </c>
      <c r="B84" s="79">
        <v>60000</v>
      </c>
      <c r="C84" s="80">
        <v>60000</v>
      </c>
      <c r="D84" s="100">
        <f t="shared" si="2"/>
        <v>0</v>
      </c>
    </row>
    <row r="85" spans="1:4" x14ac:dyDescent="0.35">
      <c r="A85" s="88" t="s">
        <v>101</v>
      </c>
      <c r="B85" s="79">
        <v>105000</v>
      </c>
      <c r="C85" s="80">
        <v>105000</v>
      </c>
      <c r="D85" s="100">
        <f t="shared" si="2"/>
        <v>0</v>
      </c>
    </row>
    <row r="86" spans="1:4" x14ac:dyDescent="0.35">
      <c r="A86" s="75" t="s">
        <v>132</v>
      </c>
      <c r="B86" s="79"/>
      <c r="C86" s="89">
        <v>10000</v>
      </c>
      <c r="D86" s="101"/>
    </row>
    <row r="87" spans="1:4" x14ac:dyDescent="0.35">
      <c r="A87" s="75" t="s">
        <v>114</v>
      </c>
      <c r="B87" s="79"/>
      <c r="C87" s="80">
        <v>5000</v>
      </c>
      <c r="D87" s="100"/>
    </row>
    <row r="88" spans="1:4" x14ac:dyDescent="0.35">
      <c r="A88" s="88"/>
      <c r="B88" s="79"/>
      <c r="C88" s="80"/>
      <c r="D88" s="101"/>
    </row>
    <row r="89" spans="1:4" x14ac:dyDescent="0.35">
      <c r="A89" s="90" t="s">
        <v>102</v>
      </c>
      <c r="B89" s="81">
        <f>SUM(B69:B88)</f>
        <v>315000</v>
      </c>
      <c r="C89" s="81">
        <f>SUM(C69:C88)</f>
        <v>332500</v>
      </c>
      <c r="D89" s="100">
        <f>C89-B89</f>
        <v>17500</v>
      </c>
    </row>
    <row r="90" spans="1:4" x14ac:dyDescent="0.35">
      <c r="A90" s="88"/>
      <c r="B90" s="79"/>
      <c r="C90" s="80"/>
      <c r="D90" s="101"/>
    </row>
    <row r="91" spans="1:4" x14ac:dyDescent="0.35">
      <c r="A91" s="88" t="s">
        <v>103</v>
      </c>
      <c r="B91" s="79">
        <v>20000</v>
      </c>
      <c r="C91" s="80">
        <v>36000</v>
      </c>
      <c r="D91" s="100">
        <f t="shared" ref="D91" si="3">C91-B91</f>
        <v>16000</v>
      </c>
    </row>
    <row r="92" spans="1:4" x14ac:dyDescent="0.35">
      <c r="A92" s="75" t="s">
        <v>87</v>
      </c>
      <c r="B92" s="79"/>
      <c r="C92" s="89">
        <v>20600</v>
      </c>
      <c r="D92" s="101"/>
    </row>
    <row r="93" spans="1:4" x14ac:dyDescent="0.35">
      <c r="A93" s="75" t="s">
        <v>141</v>
      </c>
      <c r="B93" s="79"/>
      <c r="C93" s="89">
        <v>31804</v>
      </c>
      <c r="D93" s="101"/>
    </row>
    <row r="94" spans="1:4" x14ac:dyDescent="0.35">
      <c r="A94" s="75" t="s">
        <v>140</v>
      </c>
      <c r="B94" s="79"/>
      <c r="C94" s="89">
        <v>10000</v>
      </c>
      <c r="D94" s="101"/>
    </row>
    <row r="95" spans="1:4" x14ac:dyDescent="0.35">
      <c r="A95" s="75"/>
      <c r="B95" s="79"/>
      <c r="C95" s="89"/>
      <c r="D95" s="101"/>
    </row>
    <row r="96" spans="1:4" x14ac:dyDescent="0.35">
      <c r="A96" s="118" t="s">
        <v>144</v>
      </c>
      <c r="B96" s="81">
        <f>SUM(B91:B95)</f>
        <v>20000</v>
      </c>
      <c r="C96" s="81">
        <f>SUM(C91:C95)</f>
        <v>98404</v>
      </c>
      <c r="D96" s="100">
        <f>C96-B96</f>
        <v>78404</v>
      </c>
    </row>
    <row r="97" spans="1:4" x14ac:dyDescent="0.35">
      <c r="A97" s="88"/>
      <c r="B97" s="79"/>
      <c r="C97" s="80"/>
      <c r="D97" s="101"/>
    </row>
    <row r="98" spans="1:4" x14ac:dyDescent="0.35">
      <c r="A98" s="90" t="s">
        <v>104</v>
      </c>
      <c r="B98" s="86">
        <f>B96+B89</f>
        <v>335000</v>
      </c>
      <c r="C98" s="86">
        <f>C96+C89</f>
        <v>430904</v>
      </c>
      <c r="D98" s="100">
        <f>C98-B98</f>
        <v>95904</v>
      </c>
    </row>
    <row r="102" spans="1:4" ht="26.25" x14ac:dyDescent="0.4">
      <c r="A102" s="117" t="s">
        <v>105</v>
      </c>
      <c r="B102" s="117"/>
      <c r="C102" s="117"/>
      <c r="D102" s="106"/>
    </row>
    <row r="104" spans="1:4" x14ac:dyDescent="0.35">
      <c r="A104" s="75"/>
      <c r="B104" s="76" t="s">
        <v>66</v>
      </c>
      <c r="C104" s="77" t="s">
        <v>67</v>
      </c>
      <c r="D104" s="76" t="s">
        <v>68</v>
      </c>
    </row>
    <row r="105" spans="1:4" x14ac:dyDescent="0.35">
      <c r="A105" s="75" t="s">
        <v>108</v>
      </c>
      <c r="B105" s="79">
        <v>20000</v>
      </c>
      <c r="C105" s="89">
        <v>20000</v>
      </c>
      <c r="D105" s="79">
        <f t="shared" ref="D105:D115" si="4">B105-C105</f>
        <v>0</v>
      </c>
    </row>
    <row r="106" spans="1:4" x14ac:dyDescent="0.35">
      <c r="A106" s="75" t="s">
        <v>109</v>
      </c>
      <c r="B106" s="79">
        <v>20000</v>
      </c>
      <c r="C106" s="89">
        <v>20000</v>
      </c>
      <c r="D106" s="79">
        <f t="shared" si="4"/>
        <v>0</v>
      </c>
    </row>
    <row r="107" spans="1:4" x14ac:dyDescent="0.35">
      <c r="A107" s="75" t="s">
        <v>112</v>
      </c>
      <c r="B107" s="79">
        <v>5000</v>
      </c>
      <c r="C107" s="89">
        <v>5000</v>
      </c>
      <c r="D107" s="79">
        <f t="shared" si="4"/>
        <v>0</v>
      </c>
    </row>
    <row r="108" spans="1:4" x14ac:dyDescent="0.35">
      <c r="A108" s="75"/>
      <c r="B108" s="79"/>
      <c r="C108" s="89"/>
      <c r="D108" s="102"/>
    </row>
    <row r="109" spans="1:4" x14ac:dyDescent="0.35">
      <c r="A109" s="84" t="s">
        <v>56</v>
      </c>
      <c r="B109" s="81">
        <f>SUM(B105:B107)</f>
        <v>45000</v>
      </c>
      <c r="C109" s="91">
        <f>SUM(C105:C108)</f>
        <v>45000</v>
      </c>
      <c r="D109" s="102"/>
    </row>
    <row r="110" spans="1:4" x14ac:dyDescent="0.35">
      <c r="A110" s="75"/>
      <c r="B110" s="79"/>
      <c r="C110" s="89"/>
      <c r="D110" s="102"/>
    </row>
    <row r="111" spans="1:4" x14ac:dyDescent="0.35">
      <c r="A111" s="75"/>
      <c r="B111" s="79">
        <v>0</v>
      </c>
      <c r="C111" s="89">
        <v>0</v>
      </c>
      <c r="D111" s="102">
        <f t="shared" si="4"/>
        <v>0</v>
      </c>
    </row>
    <row r="112" spans="1:4" x14ac:dyDescent="0.35">
      <c r="A112" s="75"/>
      <c r="B112" s="79"/>
      <c r="C112" s="89"/>
      <c r="D112" s="102"/>
    </row>
    <row r="113" spans="1:4" x14ac:dyDescent="0.35">
      <c r="A113" s="84" t="s">
        <v>57</v>
      </c>
      <c r="B113" s="81">
        <f>SUM(B111:B112)</f>
        <v>0</v>
      </c>
      <c r="C113" s="91">
        <f>SUM(C111:C111)</f>
        <v>0</v>
      </c>
      <c r="D113" s="102"/>
    </row>
    <row r="114" spans="1:4" x14ac:dyDescent="0.35">
      <c r="A114" s="75"/>
      <c r="B114" s="79"/>
      <c r="C114" s="80"/>
      <c r="D114" s="102"/>
    </row>
    <row r="115" spans="1:4" x14ac:dyDescent="0.35">
      <c r="A115" s="75"/>
      <c r="B115" s="86">
        <f>SUM(B105:B111)</f>
        <v>90000</v>
      </c>
      <c r="C115" s="92">
        <f>C109+C113</f>
        <v>45000</v>
      </c>
      <c r="D115" s="102">
        <f t="shared" si="4"/>
        <v>45000</v>
      </c>
    </row>
    <row r="118" spans="1:4" ht="26.25" x14ac:dyDescent="0.4">
      <c r="A118" s="117" t="s">
        <v>63</v>
      </c>
      <c r="B118" s="117"/>
    </row>
    <row r="120" spans="1:4" x14ac:dyDescent="0.35">
      <c r="A120" s="93" t="s">
        <v>142</v>
      </c>
      <c r="B120" s="43">
        <v>40000</v>
      </c>
    </row>
    <row r="121" spans="1:4" x14ac:dyDescent="0.35">
      <c r="A121" s="63" t="s">
        <v>143</v>
      </c>
      <c r="B121" s="44">
        <v>44000</v>
      </c>
    </row>
    <row r="122" spans="1:4" x14ac:dyDescent="0.35">
      <c r="A122" s="94" t="s">
        <v>64</v>
      </c>
      <c r="B122" s="44">
        <v>17500</v>
      </c>
    </row>
    <row r="123" spans="1:4" ht="21.75" thickBot="1" x14ac:dyDescent="0.4">
      <c r="A123" s="95"/>
      <c r="B123" s="96">
        <f>SUM(B120:B122)</f>
        <v>101500</v>
      </c>
    </row>
    <row r="124" spans="1:4" ht="21.75" thickTop="1" x14ac:dyDescent="0.35"/>
    <row r="126" spans="1:4" ht="26.25" x14ac:dyDescent="0.4">
      <c r="A126" s="117" t="s">
        <v>117</v>
      </c>
      <c r="B126" s="117"/>
    </row>
    <row r="128" spans="1:4" x14ac:dyDescent="0.35">
      <c r="A128" s="97"/>
      <c r="B128" s="76" t="s">
        <v>5</v>
      </c>
      <c r="C128" s="98" t="s">
        <v>7</v>
      </c>
      <c r="D128" s="76" t="s">
        <v>118</v>
      </c>
    </row>
    <row r="129" spans="1:4" x14ac:dyDescent="0.35">
      <c r="A129" s="94" t="s">
        <v>119</v>
      </c>
      <c r="B129" s="45">
        <v>202</v>
      </c>
      <c r="C129" s="46">
        <v>375</v>
      </c>
      <c r="D129" s="47">
        <f t="shared" ref="D129:D134" si="5">B129*C129</f>
        <v>75750</v>
      </c>
    </row>
    <row r="130" spans="1:4" x14ac:dyDescent="0.35">
      <c r="A130" s="94" t="s">
        <v>120</v>
      </c>
      <c r="B130" s="45">
        <v>4</v>
      </c>
      <c r="C130" s="46">
        <v>12500</v>
      </c>
      <c r="D130" s="47">
        <f t="shared" si="5"/>
        <v>50000</v>
      </c>
    </row>
    <row r="131" spans="1:4" x14ac:dyDescent="0.35">
      <c r="A131" s="94" t="s">
        <v>121</v>
      </c>
      <c r="B131" s="45">
        <v>1050</v>
      </c>
      <c r="C131" s="46">
        <v>10</v>
      </c>
      <c r="D131" s="47">
        <f t="shared" si="5"/>
        <v>10500</v>
      </c>
    </row>
    <row r="132" spans="1:4" x14ac:dyDescent="0.35">
      <c r="A132" s="94" t="s">
        <v>122</v>
      </c>
      <c r="B132" s="45">
        <v>200</v>
      </c>
      <c r="C132" s="46">
        <v>55</v>
      </c>
      <c r="D132" s="47">
        <f t="shared" si="5"/>
        <v>11000</v>
      </c>
    </row>
    <row r="133" spans="1:4" x14ac:dyDescent="0.35">
      <c r="A133" s="94" t="s">
        <v>123</v>
      </c>
      <c r="B133" s="45">
        <v>300</v>
      </c>
      <c r="C133" s="48">
        <v>35</v>
      </c>
      <c r="D133" s="47">
        <f t="shared" si="5"/>
        <v>10500</v>
      </c>
    </row>
    <row r="134" spans="1:4" x14ac:dyDescent="0.35">
      <c r="A134" s="94" t="s">
        <v>124</v>
      </c>
      <c r="B134" s="45">
        <v>8</v>
      </c>
      <c r="C134" s="48">
        <v>2500</v>
      </c>
      <c r="D134" s="47">
        <f t="shared" si="5"/>
        <v>20000</v>
      </c>
    </row>
    <row r="135" spans="1:4" x14ac:dyDescent="0.35">
      <c r="A135" s="95" t="s">
        <v>125</v>
      </c>
      <c r="B135" s="49"/>
      <c r="C135" s="50"/>
      <c r="D135" s="51" t="s">
        <v>126</v>
      </c>
    </row>
    <row r="136" spans="1:4" x14ac:dyDescent="0.35">
      <c r="B136" s="52"/>
      <c r="C136" s="53"/>
      <c r="D136" s="103">
        <f>SUM(D128:D134)</f>
        <v>177750</v>
      </c>
    </row>
    <row r="137" spans="1:4" x14ac:dyDescent="0.35">
      <c r="B137" s="52"/>
      <c r="C137" s="53"/>
      <c r="D137" s="53"/>
    </row>
    <row r="138" spans="1:4" ht="26.25" x14ac:dyDescent="0.4">
      <c r="A138" s="117" t="s">
        <v>127</v>
      </c>
      <c r="B138" s="117"/>
      <c r="C138" s="53"/>
      <c r="D138" s="53"/>
    </row>
    <row r="139" spans="1:4" x14ac:dyDescent="0.35">
      <c r="B139" s="52"/>
      <c r="C139" s="53"/>
      <c r="D139" s="53"/>
    </row>
    <row r="140" spans="1:4" x14ac:dyDescent="0.35">
      <c r="A140" s="97"/>
      <c r="B140" s="76" t="s">
        <v>118</v>
      </c>
      <c r="C140" s="53"/>
    </row>
    <row r="141" spans="1:4" x14ac:dyDescent="0.35">
      <c r="A141" s="94" t="s">
        <v>128</v>
      </c>
      <c r="B141" s="54">
        <v>105000</v>
      </c>
      <c r="C141" s="53"/>
      <c r="D141" s="53"/>
    </row>
    <row r="142" spans="1:4" x14ac:dyDescent="0.35">
      <c r="A142" s="94" t="s">
        <v>129</v>
      </c>
      <c r="B142" s="54">
        <v>17000</v>
      </c>
    </row>
    <row r="143" spans="1:4" x14ac:dyDescent="0.35">
      <c r="A143" s="94" t="s">
        <v>130</v>
      </c>
      <c r="B143" s="54">
        <v>750000</v>
      </c>
    </row>
    <row r="144" spans="1:4" x14ac:dyDescent="0.35">
      <c r="A144" s="95" t="s">
        <v>131</v>
      </c>
      <c r="B144" s="51" t="s">
        <v>126</v>
      </c>
    </row>
    <row r="145" spans="2:2" x14ac:dyDescent="0.35">
      <c r="B145" s="99">
        <f>SUM(B141:B143)</f>
        <v>872000</v>
      </c>
    </row>
  </sheetData>
  <mergeCells count="9">
    <mergeCell ref="A2:C2"/>
    <mergeCell ref="A4:C4"/>
    <mergeCell ref="A31:D31"/>
    <mergeCell ref="A118:B118"/>
    <mergeCell ref="A126:B126"/>
    <mergeCell ref="A138:B138"/>
    <mergeCell ref="A29:D29"/>
    <mergeCell ref="A66:C66"/>
    <mergeCell ref="A102:C102"/>
  </mergeCells>
  <printOptions horizontalCentered="1"/>
  <pageMargins left="0.7" right="0.7" top="0.75" bottom="0.75" header="0.3" footer="0.3"/>
  <pageSetup scale="9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="55" zoomScaleNormal="55" workbookViewId="0">
      <selection activeCell="A2" sqref="A2:C2"/>
    </sheetView>
  </sheetViews>
  <sheetFormatPr defaultColWidth="25.54296875" defaultRowHeight="21" x14ac:dyDescent="0.35"/>
  <cols>
    <col min="1" max="1" width="27.81640625" style="14" customWidth="1"/>
    <col min="2" max="2" width="16.90625" style="13" customWidth="1"/>
    <col min="3" max="16384" width="25.54296875" style="14"/>
  </cols>
  <sheetData>
    <row r="2" spans="1:3" ht="31.5" x14ac:dyDescent="0.35">
      <c r="A2" s="115" t="s">
        <v>134</v>
      </c>
      <c r="B2" s="115"/>
      <c r="C2" s="115"/>
    </row>
    <row r="4" spans="1:3" ht="26.25" x14ac:dyDescent="0.35">
      <c r="A4" s="107" t="s">
        <v>4</v>
      </c>
      <c r="B4" s="108" t="s">
        <v>37</v>
      </c>
      <c r="C4" s="108" t="s">
        <v>139</v>
      </c>
    </row>
    <row r="5" spans="1:3" ht="26.25" x14ac:dyDescent="0.35">
      <c r="A5" s="109" t="s">
        <v>135</v>
      </c>
      <c r="B5" s="110">
        <v>32359.599999999999</v>
      </c>
      <c r="C5" s="111">
        <f>B5</f>
        <v>32359.599999999999</v>
      </c>
    </row>
    <row r="6" spans="1:3" x14ac:dyDescent="0.35">
      <c r="A6" s="112" t="s">
        <v>136</v>
      </c>
      <c r="B6" s="113">
        <f>'Car Wash'!B46</f>
        <v>6110</v>
      </c>
      <c r="C6" s="114">
        <f>C5+B6</f>
        <v>38469.599999999999</v>
      </c>
    </row>
    <row r="7" spans="1:3" x14ac:dyDescent="0.35">
      <c r="A7" s="112" t="s">
        <v>137</v>
      </c>
      <c r="B7" s="113">
        <f>Conference!B26</f>
        <v>48195.79</v>
      </c>
      <c r="C7" s="114">
        <f>C6+B7</f>
        <v>86665.39</v>
      </c>
    </row>
    <row r="8" spans="1:3" ht="23.25" x14ac:dyDescent="0.35">
      <c r="A8" s="109" t="s">
        <v>138</v>
      </c>
      <c r="B8" s="113"/>
      <c r="C8" s="114">
        <f>C7+B8</f>
        <v>86665.39</v>
      </c>
    </row>
  </sheetData>
  <mergeCells count="1">
    <mergeCell ref="A2:C2"/>
  </mergeCells>
  <dataValidations count="2">
    <dataValidation allowBlank="1" showInputMessage="1" showErrorMessage="1" prompt="Enter the amount of your expense below" sqref="A4"/>
    <dataValidation allowBlank="1" showInputMessage="1" showErrorMessage="1" prompt="Enter whether or not a receipt is required for your expense below" sqref="B4"/>
  </dataValidations>
  <printOptions horizontalCentered="1"/>
  <pageMargins left="0.7" right="0.7" top="0.75" bottom="0.75" header="0.3" footer="0.3"/>
  <pageSetup scale="8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DECF74DE-7293-4FAF-A8B6-54EA911D89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17E039-1641-4CF4-8313-8E82A65EDF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D51E5D-651D-44E8-9C61-EC872239BA99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Car Wash</vt:lpstr>
      <vt:lpstr>Conference</vt:lpstr>
      <vt:lpstr>Cricket Carnival</vt:lpstr>
      <vt:lpstr>Cash</vt:lpstr>
      <vt:lpstr>'Car Wash'!Print_Titles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2019-03-26T11:10:23Z</dcterms:created>
  <dcterms:modified xsi:type="dcterms:W3CDTF">2020-01-31T21:42:18Z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